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sional\OneDrive\Робочий стіл\ХОРЕОГРАФІЯ АКРЕДИТАЦІЯ 2025\навчальні плани\"/>
    </mc:Choice>
  </mc:AlternateContent>
  <xr:revisionPtr revIDLastSave="0" documentId="13_ncr:1_{6C94501B-B3D3-4B63-BA03-AE95C39EE92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бакалавр_2024-2025" sheetId="1" r:id="rId1"/>
  </sheets>
  <definedNames>
    <definedName name="_xlnm.Print_Area" localSheetId="0">'бакалавр_2024-2025'!$A$1:$BD$118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B105" i="1" l="1"/>
  <c r="AZ105" i="1"/>
  <c r="AX105" i="1"/>
  <c r="AV105" i="1"/>
  <c r="AT105" i="1"/>
  <c r="AR105" i="1"/>
  <c r="AP105" i="1"/>
  <c r="AN105" i="1"/>
  <c r="BB104" i="1"/>
  <c r="AZ104" i="1"/>
  <c r="AX104" i="1"/>
  <c r="AV104" i="1"/>
  <c r="AT104" i="1"/>
  <c r="AR104" i="1"/>
  <c r="AP104" i="1"/>
  <c r="AN104" i="1"/>
  <c r="BB103" i="1"/>
  <c r="AZ103" i="1"/>
  <c r="AX103" i="1"/>
  <c r="AV103" i="1"/>
  <c r="AT103" i="1"/>
  <c r="AR103" i="1"/>
  <c r="AP103" i="1"/>
  <c r="AN103" i="1"/>
  <c r="BB102" i="1"/>
  <c r="AZ102" i="1"/>
  <c r="AX102" i="1"/>
  <c r="AV102" i="1"/>
  <c r="AT102" i="1"/>
  <c r="AR102" i="1"/>
  <c r="AP102" i="1"/>
  <c r="AN102" i="1"/>
  <c r="BB101" i="1"/>
  <c r="AZ101" i="1"/>
  <c r="AX101" i="1"/>
  <c r="AV101" i="1"/>
  <c r="AT101" i="1"/>
  <c r="AR101" i="1"/>
  <c r="AP101" i="1"/>
  <c r="AN101" i="1"/>
  <c r="BB95" i="1"/>
  <c r="AZ95" i="1"/>
  <c r="AX95" i="1"/>
  <c r="AV95" i="1"/>
  <c r="AT95" i="1"/>
  <c r="AR95" i="1"/>
  <c r="AP95" i="1"/>
  <c r="AN95" i="1"/>
  <c r="AH95" i="1"/>
  <c r="Y95" i="1"/>
  <c r="V95" i="1"/>
  <c r="R95" i="1"/>
  <c r="AJ94" i="1"/>
  <c r="Z94" i="1"/>
  <c r="AF94" i="1" s="1"/>
  <c r="Z93" i="1"/>
  <c r="AJ93" i="1" s="1"/>
  <c r="Z92" i="1"/>
  <c r="AF92" i="1" s="1"/>
  <c r="Z91" i="1"/>
  <c r="AJ91" i="1" s="1"/>
  <c r="AJ90" i="1"/>
  <c r="Z90" i="1"/>
  <c r="AF90" i="1" s="1"/>
  <c r="Z89" i="1"/>
  <c r="AJ89" i="1" s="1"/>
  <c r="AJ88" i="1"/>
  <c r="AB88" i="1"/>
  <c r="Z88" i="1"/>
  <c r="AF88" i="1" s="1"/>
  <c r="Z87" i="1"/>
  <c r="AJ87" i="1" s="1"/>
  <c r="Z86" i="1"/>
  <c r="AF86" i="1" s="1"/>
  <c r="Z85" i="1"/>
  <c r="AJ85" i="1" s="1"/>
  <c r="Z84" i="1"/>
  <c r="AF84" i="1" s="1"/>
  <c r="AB83" i="1"/>
  <c r="Z83" i="1"/>
  <c r="AJ83" i="1" s="1"/>
  <c r="Y80" i="1"/>
  <c r="Y99" i="1" s="1"/>
  <c r="BB79" i="1"/>
  <c r="BB80" i="1" s="1"/>
  <c r="BB99" i="1" s="1"/>
  <c r="AZ79" i="1"/>
  <c r="AX79" i="1"/>
  <c r="AV79" i="1"/>
  <c r="AT79" i="1"/>
  <c r="AR79" i="1"/>
  <c r="AP79" i="1"/>
  <c r="AN79" i="1"/>
  <c r="AN80" i="1" s="1"/>
  <c r="AH79" i="1"/>
  <c r="AH80" i="1" s="1"/>
  <c r="Y79" i="1"/>
  <c r="V79" i="1"/>
  <c r="V80" i="1" s="1"/>
  <c r="V99" i="1" s="1"/>
  <c r="R79" i="1"/>
  <c r="AB78" i="1"/>
  <c r="AL78" i="1" s="1"/>
  <c r="Z78" i="1"/>
  <c r="Z77" i="1"/>
  <c r="AB77" i="1" s="1"/>
  <c r="AL77" i="1" s="1"/>
  <c r="Z76" i="1"/>
  <c r="AB76" i="1" s="1"/>
  <c r="AL76" i="1" s="1"/>
  <c r="AB75" i="1"/>
  <c r="AL75" i="1" s="1"/>
  <c r="Z75" i="1"/>
  <c r="Z74" i="1"/>
  <c r="AB74" i="1" s="1"/>
  <c r="AL74" i="1" s="1"/>
  <c r="AD72" i="1"/>
  <c r="Z72" i="1"/>
  <c r="AB72" i="1" s="1"/>
  <c r="AL72" i="1" s="1"/>
  <c r="AD71" i="1"/>
  <c r="Z71" i="1"/>
  <c r="AB71" i="1" s="1"/>
  <c r="AL71" i="1" s="1"/>
  <c r="AD70" i="1"/>
  <c r="Z70" i="1"/>
  <c r="AB70" i="1" s="1"/>
  <c r="AL70" i="1" s="1"/>
  <c r="AD69" i="1"/>
  <c r="Z69" i="1"/>
  <c r="AB69" i="1" s="1"/>
  <c r="AD68" i="1"/>
  <c r="Z68" i="1"/>
  <c r="AB68" i="1" s="1"/>
  <c r="AD67" i="1"/>
  <c r="Z67" i="1"/>
  <c r="AB67" i="1" s="1"/>
  <c r="AD66" i="1"/>
  <c r="Z66" i="1"/>
  <c r="AB66" i="1" s="1"/>
  <c r="AD65" i="1"/>
  <c r="Z65" i="1"/>
  <c r="AB65" i="1" s="1"/>
  <c r="Z64" i="1"/>
  <c r="AD63" i="1"/>
  <c r="Z63" i="1"/>
  <c r="AB63" i="1" s="1"/>
  <c r="AD62" i="1"/>
  <c r="Z62" i="1"/>
  <c r="AB62" i="1" s="1"/>
  <c r="AL62" i="1" s="1"/>
  <c r="AD61" i="1"/>
  <c r="Z61" i="1"/>
  <c r="AB61" i="1" s="1"/>
  <c r="AL61" i="1" s="1"/>
  <c r="AD60" i="1"/>
  <c r="Z60" i="1"/>
  <c r="AB60" i="1" s="1"/>
  <c r="AD59" i="1"/>
  <c r="Z59" i="1"/>
  <c r="AB59" i="1" s="1"/>
  <c r="AD58" i="1"/>
  <c r="Z58" i="1"/>
  <c r="AB58" i="1" s="1"/>
  <c r="AL58" i="1" s="1"/>
  <c r="AD57" i="1"/>
  <c r="Z57" i="1"/>
  <c r="AB57" i="1" s="1"/>
  <c r="BB55" i="1"/>
  <c r="AZ55" i="1"/>
  <c r="AZ80" i="1" s="1"/>
  <c r="AZ99" i="1" s="1"/>
  <c r="AX55" i="1"/>
  <c r="AV55" i="1"/>
  <c r="AV80" i="1" s="1"/>
  <c r="AT55" i="1"/>
  <c r="AT80" i="1" s="1"/>
  <c r="AR55" i="1"/>
  <c r="AP55" i="1"/>
  <c r="AN55" i="1"/>
  <c r="Y55" i="1"/>
  <c r="V55" i="1"/>
  <c r="R55" i="1"/>
  <c r="AH54" i="1"/>
  <c r="AH55" i="1" s="1"/>
  <c r="Z54" i="1"/>
  <c r="AF54" i="1" s="1"/>
  <c r="AD53" i="1"/>
  <c r="Z53" i="1"/>
  <c r="AB53" i="1" s="1"/>
  <c r="AL53" i="1" s="1"/>
  <c r="AD52" i="1"/>
  <c r="Z52" i="1"/>
  <c r="AB52" i="1" s="1"/>
  <c r="AL52" i="1" s="1"/>
  <c r="AD51" i="1"/>
  <c r="Z51" i="1"/>
  <c r="AB51" i="1" s="1"/>
  <c r="AL51" i="1" s="1"/>
  <c r="Z50" i="1"/>
  <c r="AJ50" i="1" s="1"/>
  <c r="AD49" i="1"/>
  <c r="Z49" i="1"/>
  <c r="AB49" i="1" s="1"/>
  <c r="BB46" i="1"/>
  <c r="AZ46" i="1"/>
  <c r="AX46" i="1"/>
  <c r="AV46" i="1"/>
  <c r="AT46" i="1"/>
  <c r="AR46" i="1"/>
  <c r="AP46" i="1"/>
  <c r="AN46" i="1"/>
  <c r="AC39" i="1"/>
  <c r="O39" i="1"/>
  <c r="C39" i="1"/>
  <c r="AC38" i="1"/>
  <c r="W38" i="1"/>
  <c r="R38" i="1"/>
  <c r="R39" i="1" s="1"/>
  <c r="G38" i="1"/>
  <c r="AC37" i="1"/>
  <c r="W37" i="1"/>
  <c r="G37" i="1"/>
  <c r="Z37" i="1" s="1"/>
  <c r="AC36" i="1"/>
  <c r="W36" i="1"/>
  <c r="K36" i="1"/>
  <c r="G36" i="1"/>
  <c r="Z36" i="1" s="1"/>
  <c r="AK35" i="1"/>
  <c r="AC35" i="1"/>
  <c r="W35" i="1"/>
  <c r="W39" i="1" s="1"/>
  <c r="K35" i="1"/>
  <c r="K39" i="1" s="1"/>
  <c r="G35" i="1"/>
  <c r="AV99" i="1" l="1"/>
  <c r="AL105" i="1"/>
  <c r="AT99" i="1"/>
  <c r="G39" i="1"/>
  <c r="AL103" i="1"/>
  <c r="AP80" i="1"/>
  <c r="AB87" i="1"/>
  <c r="AB92" i="1"/>
  <c r="AR80" i="1"/>
  <c r="AR99" i="1" s="1"/>
  <c r="AD88" i="1"/>
  <c r="AJ92" i="1"/>
  <c r="AD92" i="1" s="1"/>
  <c r="AL92" i="1" s="1"/>
  <c r="AB91" i="1"/>
  <c r="AL88" i="1"/>
  <c r="AL102" i="1"/>
  <c r="AX80" i="1"/>
  <c r="AB84" i="1"/>
  <c r="AD94" i="1"/>
  <c r="AB86" i="1"/>
  <c r="AJ86" i="1"/>
  <c r="AD86" i="1" s="1"/>
  <c r="AB93" i="1"/>
  <c r="AL59" i="1"/>
  <c r="AJ84" i="1"/>
  <c r="AD84" i="1" s="1"/>
  <c r="AB89" i="1"/>
  <c r="AL89" i="1" s="1"/>
  <c r="AB94" i="1"/>
  <c r="AL94" i="1" s="1"/>
  <c r="AD90" i="1"/>
  <c r="AL60" i="1"/>
  <c r="R80" i="1"/>
  <c r="AB85" i="1"/>
  <c r="AB90" i="1"/>
  <c r="AL90" i="1" s="1"/>
  <c r="AL101" i="1"/>
  <c r="AL104" i="1"/>
  <c r="AL67" i="1"/>
  <c r="AL69" i="1"/>
  <c r="AL68" i="1"/>
  <c r="AL66" i="1"/>
  <c r="AL65" i="1"/>
  <c r="AL63" i="1"/>
  <c r="R99" i="1"/>
  <c r="AH99" i="1"/>
  <c r="AN99" i="1"/>
  <c r="AD54" i="1"/>
  <c r="AD55" i="1" s="1"/>
  <c r="AF55" i="1"/>
  <c r="AP99" i="1"/>
  <c r="AL57" i="1"/>
  <c r="AB79" i="1"/>
  <c r="AJ55" i="1"/>
  <c r="AD50" i="1"/>
  <c r="AF79" i="1"/>
  <c r="AX99" i="1"/>
  <c r="AB64" i="1"/>
  <c r="Z35" i="1"/>
  <c r="AL49" i="1"/>
  <c r="AB50" i="1"/>
  <c r="AL50" i="1" s="1"/>
  <c r="AJ79" i="1"/>
  <c r="AJ80" i="1" s="1"/>
  <c r="Z38" i="1"/>
  <c r="Z55" i="1"/>
  <c r="Z79" i="1"/>
  <c r="Z80" i="1" s="1"/>
  <c r="AF83" i="1"/>
  <c r="AF85" i="1"/>
  <c r="AD85" i="1" s="1"/>
  <c r="AL85" i="1" s="1"/>
  <c r="AF87" i="1"/>
  <c r="AD87" i="1" s="1"/>
  <c r="AL87" i="1" s="1"/>
  <c r="AF89" i="1"/>
  <c r="AD89" i="1" s="1"/>
  <c r="AF91" i="1"/>
  <c r="AD91" i="1" s="1"/>
  <c r="AL91" i="1" s="1"/>
  <c r="AF93" i="1"/>
  <c r="AD93" i="1" s="1"/>
  <c r="AL93" i="1" s="1"/>
  <c r="Z95" i="1"/>
  <c r="AB54" i="1"/>
  <c r="AB95" i="1" l="1"/>
  <c r="AL84" i="1"/>
  <c r="AJ95" i="1"/>
  <c r="AL86" i="1"/>
  <c r="Z39" i="1"/>
  <c r="AJ99" i="1"/>
  <c r="AF95" i="1"/>
  <c r="AD83" i="1"/>
  <c r="AL54" i="1"/>
  <c r="AD64" i="1"/>
  <c r="AD79" i="1" s="1"/>
  <c r="AD80" i="1" s="1"/>
  <c r="AF80" i="1"/>
  <c r="AB55" i="1"/>
  <c r="AB80" i="1" s="1"/>
  <c r="AB99" i="1" s="1"/>
  <c r="Z99" i="1"/>
  <c r="AL55" i="1"/>
  <c r="AF99" i="1" l="1"/>
  <c r="AL64" i="1"/>
  <c r="AL79" i="1" s="1"/>
  <c r="AL80" i="1" s="1"/>
  <c r="AD95" i="1"/>
  <c r="AD99" i="1" s="1"/>
  <c r="AL83" i="1"/>
  <c r="AL95" i="1" s="1"/>
  <c r="AL99" i="1" l="1"/>
</calcChain>
</file>

<file path=xl/sharedStrings.xml><?xml version="1.0" encoding="utf-8"?>
<sst xmlns="http://schemas.openxmlformats.org/spreadsheetml/2006/main" count="317" uniqueCount="208">
  <si>
    <t>Міністерство освіти і науки України</t>
  </si>
  <si>
    <t>Бердянський державний педагогічний університет</t>
  </si>
  <si>
    <t>ЗАТВЕРДЖЕНО</t>
  </si>
  <si>
    <t>Рішення вченої ради Бердянського державного педагогічного університету</t>
  </si>
  <si>
    <t>НАВЧАЛЬНИЙ ПЛАН</t>
  </si>
  <si>
    <t>підготовки бакалавра</t>
  </si>
  <si>
    <t>Галузь знань:</t>
  </si>
  <si>
    <t>02 Культура і мистецтво</t>
  </si>
  <si>
    <t>Спеціальність:</t>
  </si>
  <si>
    <t>024 Хореографія</t>
  </si>
  <si>
    <t>Форма навчання:</t>
  </si>
  <si>
    <t>очна (денна), заочна (дистанційна)</t>
  </si>
  <si>
    <t>Освітній ступінь:</t>
  </si>
  <si>
    <t>бакалавр</t>
  </si>
  <si>
    <t>Рівень вищої освіти:</t>
  </si>
  <si>
    <t>перший</t>
  </si>
  <si>
    <t>Освітньо-професійна програма:</t>
  </si>
  <si>
    <t>Хореографія</t>
  </si>
  <si>
    <t>Термін навчання:</t>
  </si>
  <si>
    <t>3 роки 10 місяців</t>
  </si>
  <si>
    <t>На базі:</t>
  </si>
  <si>
    <t>повної загальної середньої освіти</t>
  </si>
  <si>
    <t>ОКР молодший спеціаліст</t>
  </si>
  <si>
    <t>ОС бакалавр</t>
  </si>
  <si>
    <t xml:space="preserve">Освітня кваліфікація: </t>
  </si>
  <si>
    <t>бакалавр хореографії</t>
  </si>
  <si>
    <t xml:space="preserve">Кваліфікація в дипломі: </t>
  </si>
  <si>
    <r>
      <rPr>
        <sz val="22"/>
        <color rgb="FF000000"/>
        <rFont val="Arial"/>
        <family val="2"/>
        <charset val="204"/>
      </rPr>
      <t>ступінь вищої освіти</t>
    </r>
    <r>
      <rPr>
        <b/>
        <sz val="22"/>
        <color rgb="FF000000"/>
        <rFont val="Arial"/>
        <family val="2"/>
        <charset val="204"/>
      </rPr>
      <t xml:space="preserve">: бакалавр                                                               </t>
    </r>
    <r>
      <rPr>
        <sz val="22"/>
        <color rgb="FF000000"/>
        <rFont val="Arial"/>
        <family val="2"/>
        <charset val="204"/>
      </rPr>
      <t xml:space="preserve"> спеціальність:</t>
    </r>
    <r>
      <rPr>
        <b/>
        <sz val="22"/>
        <color rgb="FF000000"/>
        <rFont val="Arial"/>
        <family val="2"/>
        <charset val="204"/>
      </rPr>
      <t xml:space="preserve"> 024 Хореографія                                                                  </t>
    </r>
    <r>
      <rPr>
        <sz val="22"/>
        <color rgb="FF000000"/>
        <rFont val="Arial"/>
        <family val="2"/>
        <charset val="204"/>
      </rPr>
      <t>освітньо-професійна програма:</t>
    </r>
    <r>
      <rPr>
        <b/>
        <sz val="22"/>
        <color rgb="FF000000"/>
        <rFont val="Arial"/>
        <family val="2"/>
        <charset val="204"/>
      </rPr>
      <t xml:space="preserve"> Хореографія                                        </t>
    </r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</si>
  <si>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</si>
  <si>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</si>
  <si>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</si>
  <si>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</si>
  <si>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</si>
  <si>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</si>
  <si>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</si>
  <si>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</si>
  <si>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</si>
  <si>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</si>
  <si>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</si>
  <si>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</si>
  <si>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</si>
  <si>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</si>
  <si>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І</t>
  </si>
  <si>
    <t>С</t>
  </si>
  <si>
    <t>К</t>
  </si>
  <si>
    <t>ІІ</t>
  </si>
  <si>
    <t>П</t>
  </si>
  <si>
    <t>ІІІ</t>
  </si>
  <si>
    <t>IV</t>
  </si>
  <si>
    <t>А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</si>
  <si>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</si>
  <si>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</si>
  <si>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</si>
  <si>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</si>
  <si>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</si>
  <si>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</si>
  <si>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 xml:space="preserve"> атестація;</t>
  </si>
  <si>
    <t>ВР</t>
  </si>
  <si>
    <t>підготовка випускної роботи</t>
  </si>
  <si>
    <t>ІІ. БЮДЖЕТ ЧАСУ, тижні</t>
  </si>
  <si>
    <t>ІІІ. ПРАКТИКА</t>
  </si>
  <si>
    <t>IV.  АТЕСТАЦІЯ</t>
  </si>
  <si>
    <t>Теоретичне навчання</t>
  </si>
  <si>
    <t>Екзаменаційна сесія</t>
  </si>
  <si>
    <t>Практика</t>
  </si>
  <si>
    <t>Підсумкова атестація</t>
  </si>
  <si>
    <t>Підготовка бакалаврської роботи</t>
  </si>
  <si>
    <t>Канікули</t>
  </si>
  <si>
    <t>Всього</t>
  </si>
  <si>
    <t>Назва практики</t>
  </si>
  <si>
    <t>Семестр</t>
  </si>
  <si>
    <t>Тижні</t>
  </si>
  <si>
    <t xml:space="preserve">Назва </t>
  </si>
  <si>
    <t>Тиждень</t>
  </si>
  <si>
    <t>I</t>
  </si>
  <si>
    <t>кваліфікаційний комплексний іспит зі спеціальності</t>
  </si>
  <si>
    <t>II</t>
  </si>
  <si>
    <t>III</t>
  </si>
  <si>
    <t>Разом</t>
  </si>
  <si>
    <t>V. ПЛАН ОСВІТНЬОГО ПРОЦЕСУ</t>
  </si>
  <si>
    <t>Шифр за ОПП</t>
  </si>
  <si>
    <t>НАЗВА НАВЧАЛЬНОЇ ДИСЦИПЛІНИ</t>
  </si>
  <si>
    <t>Розподіл за семестрами</t>
  </si>
  <si>
    <t>Кількість кредитів 
ECTS</t>
  </si>
  <si>
    <t>Кількість годин</t>
  </si>
  <si>
    <t>Розподіл кредитів ECTS  за  семестрами</t>
  </si>
  <si>
    <t>Екзамени</t>
  </si>
  <si>
    <t>Заліки</t>
  </si>
  <si>
    <t>Курсові проекти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</si>
  <si>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</si>
  <si>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</si>
  <si>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</si>
  <si>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</si>
  <si>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</si>
  <si>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</si>
  <si>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IV курс</t>
  </si>
  <si>
    <t>у тому числі:</t>
  </si>
  <si>
    <t>С е м е с т р и</t>
  </si>
  <si>
    <t>Лекції</t>
  </si>
  <si>
    <t>Лабора-торні</t>
  </si>
  <si>
    <t>практичні</t>
  </si>
  <si>
    <t>Кількість тижнів в семестрі</t>
  </si>
  <si>
    <t>ОБОВ'ЯЗКОВІ НАВЧАЛЬНІ ДИСЦИПЛІНИ</t>
  </si>
  <si>
    <t>Цикл загальної підготовки</t>
  </si>
  <si>
    <t>ОК 01</t>
  </si>
  <si>
    <t>Історія України</t>
  </si>
  <si>
    <t>ОК 02</t>
  </si>
  <si>
    <t>Іноземна мова</t>
  </si>
  <si>
    <t>ОК 03</t>
  </si>
  <si>
    <t>Історія української культури</t>
  </si>
  <si>
    <t>ОК 04</t>
  </si>
  <si>
    <t>Українська мова (за професійним спрямуванням)</t>
  </si>
  <si>
    <t>ОК 05</t>
  </si>
  <si>
    <t>Філософія</t>
  </si>
  <si>
    <t>ОК 06</t>
  </si>
  <si>
    <t>Сучасні інформаційні технології (за професійним спрямуванням)</t>
  </si>
  <si>
    <t>Цикл професійної підготовки</t>
  </si>
  <si>
    <t>ОК 07</t>
  </si>
  <si>
    <t>Анатомія, фізіологія руху та безпека життєдіяльності у хореографії</t>
  </si>
  <si>
    <t>ОК 08</t>
  </si>
  <si>
    <t>Педагогіка</t>
  </si>
  <si>
    <t>ОК 09</t>
  </si>
  <si>
    <t>Основи академічного письма</t>
  </si>
  <si>
    <t>ОК 10</t>
  </si>
  <si>
    <t>Психологія спілкування з практикумом</t>
  </si>
  <si>
    <t>ОК 11</t>
  </si>
  <si>
    <t>Історія мистецтв</t>
  </si>
  <si>
    <t>ОК 12</t>
  </si>
  <si>
    <t>Основи теорії музики та гра на музичному інструменті</t>
  </si>
  <si>
    <t>ОК 13</t>
  </si>
  <si>
    <t>Теорія і методика викладання класичного танцю</t>
  </si>
  <si>
    <t>ОК 14</t>
  </si>
  <si>
    <t>Теорія і методика викладання українського народно-сценічного танцю</t>
  </si>
  <si>
    <t xml:space="preserve"> </t>
  </si>
  <si>
    <t>ОК 15</t>
  </si>
  <si>
    <t>Теорія і методика викладання народно-сценічного танцю</t>
  </si>
  <si>
    <t>ОК 16</t>
  </si>
  <si>
    <t>Теорія і методика викладання сучасного бального танцю</t>
  </si>
  <si>
    <t>ОК 17</t>
  </si>
  <si>
    <t>Теорія і методика викладання сучасного сценічного танцю</t>
  </si>
  <si>
    <t>ОК 18</t>
  </si>
  <si>
    <t>Теорія і методика роботи з хореографічним колективом</t>
  </si>
  <si>
    <t>ОК 19</t>
  </si>
  <si>
    <t>Мистецтво балетмейстера</t>
  </si>
  <si>
    <t xml:space="preserve">  </t>
  </si>
  <si>
    <t>ОК 20</t>
  </si>
  <si>
    <t>Народознавство та хореографічний фольклор України</t>
  </si>
  <si>
    <t>ОК 21</t>
  </si>
  <si>
    <t>Акторська майстерність та режисура в хореографії</t>
  </si>
  <si>
    <t>ОК 22</t>
  </si>
  <si>
    <t>Арт-менеджмент хореографічних проєктів</t>
  </si>
  <si>
    <t>ОК 23</t>
  </si>
  <si>
    <t>Навчальна практика (безвідривна)</t>
  </si>
  <si>
    <t>ОК 24</t>
  </si>
  <si>
    <t>Виробнича практика</t>
  </si>
  <si>
    <t>ОК 25</t>
  </si>
  <si>
    <t>ОК 26</t>
  </si>
  <si>
    <t>ОК 27</t>
  </si>
  <si>
    <t>Разом обов'язкові дисципліни</t>
  </si>
  <si>
    <t>ВИБІРКОВІ НАВЧАЛЬНІ ДИСЦИПЛІНИ</t>
  </si>
  <si>
    <t xml:space="preserve"> Дисципліни за вибором здобувачів вищої освіти</t>
  </si>
  <si>
    <t xml:space="preserve">Дисципліна 1 </t>
  </si>
  <si>
    <t>Дисципліна 2</t>
  </si>
  <si>
    <t>Дисципліна 3</t>
  </si>
  <si>
    <t>Дисципліна 4</t>
  </si>
  <si>
    <t>Дисципліна 5</t>
  </si>
  <si>
    <t>Дисципліна 6</t>
  </si>
  <si>
    <t>Дисципліна 7</t>
  </si>
  <si>
    <t>Дисципліна 8</t>
  </si>
  <si>
    <t>Дисципліна 9</t>
  </si>
  <si>
    <t>Дисципліна 10</t>
  </si>
  <si>
    <t>Дисципліна 11</t>
  </si>
  <si>
    <t>Дисципліна 12</t>
  </si>
  <si>
    <t>Фізичне виховання (годин на тиждень)</t>
  </si>
  <si>
    <t>Ф</t>
  </si>
  <si>
    <t>Англійська мова (за професійним спрямуванням)</t>
  </si>
  <si>
    <t>*</t>
  </si>
  <si>
    <t>Культура української мови</t>
  </si>
  <si>
    <t>З а г а л ь н а   к і л ь к і с т ь</t>
  </si>
  <si>
    <t>Кількість годин на тиждень</t>
  </si>
  <si>
    <t>Кількість   екзаменів</t>
  </si>
  <si>
    <t>Кількість   заліків</t>
  </si>
  <si>
    <t>Кількість практик</t>
  </si>
  <si>
    <t>Кількість курсових робіт</t>
  </si>
  <si>
    <t>Кількість дисциплін в семестрі</t>
  </si>
  <si>
    <r>
      <rPr>
        <b/>
        <sz val="22"/>
        <color rgb="FF000000"/>
        <rFont val="Arial"/>
        <family val="2"/>
        <charset val="204"/>
      </rPr>
      <t xml:space="preserve">*Примітка: </t>
    </r>
    <r>
      <rPr>
        <sz val="22"/>
        <color rgb="FF000000"/>
        <rFont val="Arial"/>
        <family val="2"/>
        <charset val="204"/>
      </rPr>
      <t>повний перелік дисциплін вільного вибору затверджується вченою радою університету щорічно</t>
    </r>
  </si>
  <si>
    <t xml:space="preserve">  "ПОГОДЖЕНО"</t>
  </si>
  <si>
    <t>"ПОГОДЖЕНО"</t>
  </si>
  <si>
    <t>Перший проректор</t>
  </si>
  <si>
    <t>Начальник  навчального відділу</t>
  </si>
  <si>
    <t>В.О. декана факультету психолого-педагогічної освіти та мистецтв</t>
  </si>
  <si>
    <t>Ольга ГУРЕНКО</t>
  </si>
  <si>
    <t>Ольга ШУБІНА</t>
  </si>
  <si>
    <t>Анжеліка ЛЕСИК</t>
  </si>
  <si>
    <t>Гарант освітньої програми                                     Олена МАРТИНЕНКО</t>
  </si>
  <si>
    <t>протокол №1 від 29.08.2024</t>
  </si>
  <si>
    <t>ВК 01</t>
  </si>
  <si>
    <t>ВК 02</t>
  </si>
  <si>
    <t>ВК 03</t>
  </si>
  <si>
    <t>ВК 04</t>
  </si>
  <si>
    <t>ВК 05</t>
  </si>
  <si>
    <t>ВК 06</t>
  </si>
  <si>
    <t>ВК 07</t>
  </si>
  <si>
    <t>ВК 08</t>
  </si>
  <si>
    <t>ВК 09</t>
  </si>
  <si>
    <t>ВК 10</t>
  </si>
  <si>
    <t>ВК 11</t>
  </si>
  <si>
    <t>ВК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</si>
</sst>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charset val="1"/>
    </font>
    <font>
      <sz val="10"/>
      <name val="Arial Cyr"/>
      <family val="2"/>
      <charset val="204"/>
    </font>
    <font>
      <sz val="11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b/>
      <sz val="20"/>
      <color rgb="FF000000"/>
      <name val="Arial"/>
      <family val="2"/>
      <charset val="204"/>
    </font>
    <font>
      <b/>
      <sz val="22"/>
      <color rgb="FF000000"/>
      <name val="Arial"/>
      <family val="2"/>
      <charset val="204"/>
    </font>
    <font>
      <b/>
      <sz val="36"/>
      <color rgb="FF000000"/>
      <name val="Arial"/>
      <family val="2"/>
      <charset val="204"/>
    </font>
    <font>
      <b/>
      <i/>
      <sz val="24"/>
      <color rgb="FF000000"/>
      <name val="Arial"/>
      <family val="2"/>
      <charset val="204"/>
    </font>
    <font>
      <sz val="22"/>
      <color rgb="FF000000"/>
      <name val="Arial"/>
      <family val="2"/>
      <charset val="204"/>
    </font>
    <font>
      <sz val="22"/>
      <color rgb="FF000000"/>
      <name val="Times New Roman"/>
      <family val="1"/>
      <charset val="204"/>
    </font>
    <font>
      <b/>
      <sz val="28"/>
      <color rgb="FF000000"/>
      <name val="Arial"/>
      <family val="2"/>
      <charset val="204"/>
    </font>
    <font>
      <sz val="36"/>
      <color rgb="FF000000"/>
      <name val="Arial"/>
      <family val="2"/>
      <charset val="204"/>
    </font>
    <font>
      <sz val="11"/>
      <name val="Calibri"/>
      <family val="2"/>
      <charset val="204"/>
    </font>
    <font>
      <i/>
      <sz val="22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name val="Calibri"/>
      <family val="2"/>
      <charset val="204"/>
    </font>
    <font>
      <b/>
      <sz val="16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20"/>
      <color rgb="FF000000"/>
      <name val="Arial"/>
      <family val="2"/>
      <charset val="204"/>
    </font>
    <font>
      <b/>
      <i/>
      <sz val="22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sz val="18"/>
      <name val="Arial"/>
      <family val="2"/>
      <charset val="204"/>
    </font>
    <font>
      <sz val="1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22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vertical="top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0" borderId="0" xfId="0" applyFont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/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top"/>
    </xf>
    <xf numFmtId="0" fontId="5" fillId="2" borderId="0" xfId="0" applyFont="1" applyFill="1"/>
    <xf numFmtId="0" fontId="8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2" fillId="0" borderId="0" xfId="0" applyFont="1"/>
    <xf numFmtId="0" fontId="8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 textRotation="90"/>
    </xf>
    <xf numFmtId="0" fontId="15" fillId="2" borderId="9" xfId="0" applyFont="1" applyFill="1" applyBorder="1" applyAlignment="1">
      <alignment horizontal="center" vertical="center" textRotation="90"/>
    </xf>
    <xf numFmtId="0" fontId="18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9" fillId="2" borderId="1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5" fillId="2" borderId="0" xfId="0" applyFont="1" applyFill="1"/>
    <xf numFmtId="0" fontId="3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 textRotation="90" wrapText="1"/>
    </xf>
    <xf numFmtId="0" fontId="20" fillId="0" borderId="22" xfId="0" applyFont="1" applyBorder="1"/>
    <xf numFmtId="0" fontId="15" fillId="2" borderId="22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vertical="center" wrapText="1"/>
    </xf>
    <xf numFmtId="0" fontId="12" fillId="2" borderId="17" xfId="0" applyFont="1" applyFill="1" applyBorder="1"/>
    <xf numFmtId="0" fontId="21" fillId="2" borderId="17" xfId="0" applyFont="1" applyFill="1" applyBorder="1" applyAlignment="1">
      <alignment vertical="center"/>
    </xf>
    <xf numFmtId="0" fontId="12" fillId="2" borderId="0" xfId="0" applyFont="1" applyFill="1"/>
    <xf numFmtId="0" fontId="0" fillId="2" borderId="0" xfId="0" applyFill="1"/>
    <xf numFmtId="0" fontId="8" fillId="2" borderId="32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20" fillId="2" borderId="0" xfId="0" applyFont="1" applyFill="1"/>
    <xf numFmtId="0" fontId="8" fillId="2" borderId="3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22" fillId="2" borderId="5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20" fillId="0" borderId="0" xfId="0" applyFont="1"/>
    <xf numFmtId="0" fontId="8" fillId="2" borderId="47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/>
    </xf>
    <xf numFmtId="0" fontId="8" fillId="2" borderId="54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23" fillId="0" borderId="0" xfId="0" applyFont="1"/>
    <xf numFmtId="0" fontId="14" fillId="0" borderId="0" xfId="0" applyFont="1"/>
    <xf numFmtId="0" fontId="16" fillId="2" borderId="0" xfId="0" applyFont="1" applyFill="1" applyAlignment="1">
      <alignment horizontal="center" vertical="center"/>
    </xf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vertical="top"/>
    </xf>
    <xf numFmtId="0" fontId="25" fillId="0" borderId="0" xfId="0" applyFont="1"/>
    <xf numFmtId="0" fontId="14" fillId="0" borderId="0" xfId="0" applyFont="1" applyAlignment="1">
      <alignment vertical="top"/>
    </xf>
    <xf numFmtId="0" fontId="15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6" fillId="2" borderId="0" xfId="0" applyFont="1" applyFill="1" applyAlignment="1" applyProtection="1">
      <alignment vertical="top"/>
      <protection locked="0" hidden="1"/>
    </xf>
    <xf numFmtId="0" fontId="27" fillId="0" borderId="32" xfId="0" applyFont="1" applyBorder="1"/>
    <xf numFmtId="0" fontId="23" fillId="0" borderId="32" xfId="0" applyFont="1" applyBorder="1"/>
    <xf numFmtId="0" fontId="27" fillId="0" borderId="0" xfId="0" applyFont="1"/>
    <xf numFmtId="0" fontId="16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8" fillId="0" borderId="0" xfId="0" applyFont="1"/>
    <xf numFmtId="0" fontId="3" fillId="0" borderId="0" xfId="0" applyFont="1"/>
    <xf numFmtId="0" fontId="14" fillId="0" borderId="0" xfId="0" applyFont="1" applyAlignment="1">
      <alignment horizontal="left"/>
    </xf>
    <xf numFmtId="0" fontId="29" fillId="2" borderId="0" xfId="0" applyFont="1" applyFill="1" applyAlignment="1">
      <alignment horizontal="left"/>
    </xf>
    <xf numFmtId="0" fontId="30" fillId="0" borderId="0" xfId="0" applyFont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8" fillId="2" borderId="43" xfId="0" applyFont="1" applyFill="1" applyBorder="1" applyAlignment="1">
      <alignment horizontal="center" vertical="center"/>
    </xf>
    <xf numFmtId="1" fontId="8" fillId="2" borderId="47" xfId="0" applyNumberFormat="1" applyFont="1" applyFill="1" applyBorder="1" applyAlignment="1">
      <alignment horizontal="center" vertical="center"/>
    </xf>
    <xf numFmtId="1" fontId="8" fillId="2" borderId="26" xfId="0" applyNumberFormat="1" applyFont="1" applyFill="1" applyBorder="1" applyAlignment="1">
      <alignment horizontal="center" vertical="center"/>
    </xf>
    <xf numFmtId="1" fontId="8" fillId="2" borderId="53" xfId="0" applyNumberFormat="1" applyFont="1" applyFill="1" applyBorder="1" applyAlignment="1">
      <alignment horizontal="center" vertical="center"/>
    </xf>
    <xf numFmtId="1" fontId="8" fillId="2" borderId="43" xfId="0" applyNumberFormat="1" applyFont="1" applyFill="1" applyBorder="1" applyAlignment="1">
      <alignment horizontal="center" vertical="center"/>
    </xf>
    <xf numFmtId="1" fontId="8" fillId="2" borderId="27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" fontId="5" fillId="2" borderId="43" xfId="0" applyNumberFormat="1" applyFont="1" applyFill="1" applyBorder="1" applyAlignment="1">
      <alignment horizontal="center" vertical="center"/>
    </xf>
    <xf numFmtId="1" fontId="5" fillId="2" borderId="47" xfId="0" applyNumberFormat="1" applyFont="1" applyFill="1" applyBorder="1" applyAlignment="1">
      <alignment horizontal="center" vertical="center"/>
    </xf>
    <xf numFmtId="1" fontId="5" fillId="2" borderId="28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textRotation="90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 vertical="center" textRotation="90"/>
    </xf>
    <xf numFmtId="0" fontId="16" fillId="2" borderId="2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textRotation="90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textRotation="90" wrapText="1"/>
    </xf>
    <xf numFmtId="0" fontId="16" fillId="2" borderId="8" xfId="0" applyFont="1" applyFill="1" applyBorder="1" applyAlignment="1">
      <alignment horizontal="center" vertical="center" textRotation="90" wrapText="1"/>
    </xf>
    <xf numFmtId="0" fontId="16" fillId="2" borderId="9" xfId="0" applyFont="1" applyFill="1" applyBorder="1" applyAlignment="1">
      <alignment horizontal="center" vertical="center" textRotation="90" wrapText="1"/>
    </xf>
    <xf numFmtId="0" fontId="16" fillId="2" borderId="1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 textRotation="90" wrapText="1"/>
    </xf>
    <xf numFmtId="0" fontId="16" fillId="2" borderId="6" xfId="0" applyFont="1" applyFill="1" applyBorder="1" applyAlignment="1">
      <alignment horizontal="center" vertical="center" textRotation="90" wrapText="1"/>
    </xf>
    <xf numFmtId="0" fontId="16" fillId="2" borderId="7" xfId="0" applyFont="1" applyFill="1" applyBorder="1" applyAlignment="1">
      <alignment horizontal="center" vertical="center" textRotation="90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textRotation="90" wrapText="1"/>
    </xf>
    <xf numFmtId="0" fontId="16" fillId="2" borderId="2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center" textRotation="90"/>
    </xf>
    <xf numFmtId="0" fontId="16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textRotation="90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</cellXfs>
  <cellStyles count="2">
    <cellStyle name="Звичайний" xfId="0" builtinId="0"/>
    <cellStyle name="Обычный_навчалльний план Енергетика 3-01" xfId="1" xr:uid="{00000000-0005-0000-0000-000006000000}"/>
  </cellStyles>
  <dxfs count="6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257040</xdr:colOff>
      <xdr:row>110</xdr:row>
      <xdr:rowOff>114480</xdr:rowOff>
    </xdr:from>
    <xdr:to>
      <xdr:col>28</xdr:col>
      <xdr:colOff>21600</xdr:colOff>
      <xdr:row>111</xdr:row>
      <xdr:rowOff>85680</xdr:rowOff>
    </xdr:to>
    <xdr:pic>
      <xdr:nvPicPr>
        <xdr:cNvPr id="2" name="image1.png" descr="Изображение выглядит как текст, беспозвоночное, членистоногое, гребневик&#10;&#10;Автоматически созданное описа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41760" y="46453680"/>
          <a:ext cx="1314000" cy="676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162000</xdr:colOff>
      <xdr:row>110</xdr:row>
      <xdr:rowOff>152280</xdr:rowOff>
    </xdr:from>
    <xdr:to>
      <xdr:col>4</xdr:col>
      <xdr:colOff>176040</xdr:colOff>
      <xdr:row>111</xdr:row>
      <xdr:rowOff>47160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7080" y="46491480"/>
          <a:ext cx="96156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42</xdr:col>
      <xdr:colOff>266760</xdr:colOff>
      <xdr:row>112</xdr:row>
      <xdr:rowOff>162000</xdr:rowOff>
    </xdr:from>
    <xdr:to>
      <xdr:col>48</xdr:col>
      <xdr:colOff>127080</xdr:colOff>
      <xdr:row>116</xdr:row>
      <xdr:rowOff>18720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7925480" y="47491560"/>
          <a:ext cx="2066400" cy="101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40</xdr:col>
      <xdr:colOff>0</xdr:colOff>
      <xdr:row>110</xdr:row>
      <xdr:rowOff>0</xdr:rowOff>
    </xdr:from>
    <xdr:to>
      <xdr:col>45</xdr:col>
      <xdr:colOff>0</xdr:colOff>
      <xdr:row>110</xdr:row>
      <xdr:rowOff>640080</xdr:rowOff>
    </xdr:to>
    <xdr:pic>
      <xdr:nvPicPr>
        <xdr:cNvPr id="5" name="Рисунок 4" descr="Зображення, що містить почерк, каліграфія, Шрифт, текст&#10;&#10;Автоматично згенерований опис">
          <a:extLst>
            <a:ext uri="{FF2B5EF4-FFF2-40B4-BE49-F238E27FC236}">
              <a16:creationId xmlns:a16="http://schemas.microsoft.com/office/drawing/2014/main" id="{6DE20648-0A38-4CCB-A1C1-84FE6426F28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</a:extLst>
        </a:blip>
        <a:stretch/>
      </xdr:blipFill>
      <xdr:spPr>
        <a:xfrm>
          <a:off x="16672560" y="46817280"/>
          <a:ext cx="1828800" cy="640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000"/>
  <sheetViews>
    <sheetView tabSelected="1" view="pageBreakPreview" topLeftCell="A13" zoomScale="50" zoomScaleNormal="50" zoomScaleSheetLayoutView="50" zoomScalePageLayoutView="41" workbookViewId="0">
      <selection activeCell="D91" sqref="D91:Q91"/>
    </sheetView>
  </sheetViews>
  <sheetFormatPr defaultColWidth="14.33203125" defaultRowHeight="14.4" x14ac:dyDescent="0.3"/>
  <cols>
    <col min="1" max="3" width="6.77734375" customWidth="1"/>
    <col min="4" max="17" width="6.6640625" customWidth="1"/>
    <col min="18" max="27" width="5.21875" customWidth="1"/>
    <col min="28" max="29" width="6.33203125" customWidth="1"/>
    <col min="30" max="30" width="6.77734375" customWidth="1"/>
    <col min="31" max="35" width="5.21875" customWidth="1"/>
    <col min="36" max="36" width="6.77734375" customWidth="1"/>
    <col min="37" max="37" width="5.21875" customWidth="1"/>
    <col min="38" max="38" width="6.33203125" customWidth="1"/>
    <col min="39" max="55" width="5.21875" customWidth="1"/>
    <col min="56" max="56" width="9.77734375" customWidth="1"/>
    <col min="57" max="63" width="8.88671875" customWidth="1"/>
  </cols>
  <sheetData>
    <row r="1" spans="1:63" ht="34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51" t="s">
        <v>0</v>
      </c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34.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52" t="s">
        <v>1</v>
      </c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1"/>
      <c r="AK2" s="1"/>
      <c r="AL2" s="1"/>
      <c r="AM2" s="1"/>
      <c r="AN2" s="1"/>
      <c r="AO2" s="1"/>
      <c r="AP2" s="2" t="s">
        <v>2</v>
      </c>
      <c r="BA2" s="1"/>
    </row>
    <row r="3" spans="1:63" ht="34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ht="34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253" t="s">
        <v>3</v>
      </c>
      <c r="AQ4" s="253"/>
      <c r="AR4" s="253"/>
      <c r="AS4" s="253"/>
      <c r="AT4" s="253"/>
      <c r="AU4" s="253"/>
      <c r="AV4" s="253"/>
      <c r="AW4" s="253"/>
      <c r="AX4" s="253"/>
      <c r="BA4" s="1"/>
      <c r="BB4" s="1"/>
      <c r="BC4" s="1"/>
      <c r="BD4" s="1"/>
      <c r="BE4" s="1"/>
      <c r="BF4" s="1"/>
      <c r="BG4" s="1"/>
      <c r="BH4" s="1"/>
      <c r="BI4" s="1"/>
    </row>
    <row r="5" spans="1:63" ht="43.5" customHeight="1" x14ac:dyDescent="0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54" t="s">
        <v>4</v>
      </c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1"/>
      <c r="AK5" s="1"/>
      <c r="AL5" s="1"/>
      <c r="AM5" s="1"/>
      <c r="AN5" s="1"/>
      <c r="AO5" s="1"/>
      <c r="AP5" s="253"/>
      <c r="AQ5" s="253"/>
      <c r="AR5" s="253"/>
      <c r="AS5" s="253"/>
      <c r="AT5" s="253"/>
      <c r="AU5" s="253"/>
      <c r="AV5" s="253"/>
      <c r="AW5" s="253"/>
      <c r="AX5" s="253"/>
      <c r="BA5" s="1"/>
      <c r="BB5" s="1"/>
      <c r="BC5" s="1"/>
      <c r="BD5" s="1"/>
      <c r="BE5" s="1"/>
      <c r="BF5" s="1"/>
      <c r="BG5" s="1"/>
      <c r="BH5" s="1"/>
      <c r="BI5" s="1"/>
    </row>
    <row r="6" spans="1:63" ht="34.5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55" t="s">
        <v>5</v>
      </c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1"/>
      <c r="AI6" s="1"/>
      <c r="AJ6" s="1"/>
      <c r="AK6" s="1"/>
      <c r="AL6" s="1"/>
      <c r="AM6" s="1"/>
      <c r="AN6" s="1"/>
      <c r="AO6" s="1"/>
      <c r="AP6" s="131"/>
      <c r="AQ6" s="131" t="s">
        <v>195</v>
      </c>
      <c r="AR6" s="3"/>
      <c r="AS6" s="3"/>
      <c r="AT6" s="3"/>
      <c r="AU6" s="3"/>
      <c r="AV6" s="3"/>
      <c r="AW6" s="3"/>
      <c r="AX6" s="3"/>
      <c r="AY6" s="3"/>
      <c r="AZ6" s="3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45" x14ac:dyDescent="0.5">
      <c r="A7" s="4"/>
      <c r="B7" s="4"/>
      <c r="C7" s="5" t="s">
        <v>6</v>
      </c>
      <c r="D7" s="4"/>
      <c r="E7" s="4"/>
      <c r="F7" s="4"/>
      <c r="G7" s="6"/>
      <c r="H7" s="7" t="s">
        <v>7</v>
      </c>
      <c r="I7" s="8"/>
      <c r="J7" s="8"/>
      <c r="K7" s="8"/>
      <c r="L7" s="9"/>
      <c r="M7" s="9"/>
      <c r="N7" s="9"/>
      <c r="O7" s="9"/>
      <c r="P7" s="10"/>
      <c r="Q7" s="10"/>
      <c r="R7" s="10"/>
      <c r="S7" s="10"/>
      <c r="T7" s="10"/>
      <c r="U7" s="10"/>
      <c r="V7" s="9"/>
      <c r="W7" s="10"/>
      <c r="X7" s="10"/>
      <c r="Y7" s="10"/>
      <c r="Z7" s="11"/>
      <c r="AA7" s="11"/>
      <c r="AB7" s="11"/>
      <c r="AC7" s="11"/>
      <c r="AD7" s="12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3"/>
      <c r="AR7" s="13"/>
      <c r="AS7" s="13"/>
      <c r="AT7" s="5"/>
      <c r="AU7" s="5"/>
      <c r="AV7" s="5"/>
      <c r="AW7" s="5"/>
      <c r="AX7" s="5"/>
      <c r="AY7" s="5"/>
      <c r="AZ7" s="5"/>
      <c r="BA7" s="5"/>
      <c r="BB7" s="5"/>
      <c r="BC7" s="5"/>
      <c r="BD7" s="6"/>
      <c r="BE7" s="6"/>
      <c r="BF7" s="6"/>
      <c r="BG7" s="6"/>
      <c r="BH7" s="6"/>
      <c r="BI7" s="6"/>
      <c r="BJ7" s="6"/>
      <c r="BK7" s="6"/>
    </row>
    <row r="8" spans="1:63" ht="45" x14ac:dyDescent="0.5">
      <c r="A8" s="14"/>
      <c r="B8" s="14"/>
      <c r="C8" s="5" t="s">
        <v>8</v>
      </c>
      <c r="D8" s="14"/>
      <c r="E8" s="14"/>
      <c r="F8" s="14"/>
      <c r="G8" s="6"/>
      <c r="H8" s="7" t="s">
        <v>9</v>
      </c>
      <c r="I8" s="15"/>
      <c r="J8" s="15"/>
      <c r="K8" s="15"/>
      <c r="L8" s="15"/>
      <c r="M8" s="15"/>
      <c r="N8" s="9"/>
      <c r="O8" s="9"/>
      <c r="P8" s="9"/>
      <c r="Q8" s="16"/>
      <c r="R8" s="16"/>
      <c r="S8" s="16"/>
      <c r="T8" s="16"/>
      <c r="U8" s="16"/>
      <c r="V8" s="16"/>
      <c r="W8" s="16"/>
      <c r="X8" s="16"/>
      <c r="Y8" s="16"/>
      <c r="Z8" s="17"/>
      <c r="AA8" s="17"/>
      <c r="AB8" s="17"/>
      <c r="AC8" s="17"/>
      <c r="AD8" s="12"/>
      <c r="AE8" s="17"/>
      <c r="AF8" s="17"/>
      <c r="AG8" s="17"/>
      <c r="AH8" s="17"/>
      <c r="AI8" s="17"/>
      <c r="AJ8" s="17"/>
      <c r="AK8" s="5" t="s">
        <v>10</v>
      </c>
      <c r="AL8" s="13"/>
      <c r="AM8" s="17"/>
      <c r="AN8" s="17"/>
      <c r="AQ8" s="18" t="s">
        <v>11</v>
      </c>
      <c r="AR8" s="13"/>
      <c r="AS8" s="13"/>
      <c r="AU8" s="17"/>
      <c r="AV8" s="14"/>
      <c r="AW8" s="14"/>
      <c r="AX8" s="14"/>
      <c r="AY8" s="14"/>
      <c r="AZ8" s="14"/>
      <c r="BA8" s="14"/>
      <c r="BB8" s="14"/>
      <c r="BC8" s="14"/>
      <c r="BD8" s="6"/>
      <c r="BE8" s="6"/>
      <c r="BF8" s="6"/>
      <c r="BG8" s="6"/>
      <c r="BH8" s="6"/>
      <c r="BI8" s="6"/>
      <c r="BJ8" s="6"/>
    </row>
    <row r="9" spans="1:63" ht="28.2" x14ac:dyDescent="0.5">
      <c r="A9" s="19"/>
      <c r="B9" s="19"/>
      <c r="C9" s="5"/>
      <c r="D9" s="19"/>
      <c r="E9" s="19"/>
      <c r="F9" s="19"/>
      <c r="G9" s="19"/>
      <c r="H9" s="19"/>
      <c r="I9" s="19"/>
      <c r="J9" s="19"/>
      <c r="K9" s="19"/>
      <c r="L9" s="19"/>
      <c r="M9" s="19"/>
      <c r="N9" s="17"/>
      <c r="O9" s="17"/>
      <c r="P9" s="13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12"/>
      <c r="AE9" s="20"/>
      <c r="AF9" s="20"/>
      <c r="AG9" s="20"/>
      <c r="AH9" s="20"/>
      <c r="AI9" s="20"/>
      <c r="AJ9" s="20"/>
      <c r="AK9" s="5" t="s">
        <v>12</v>
      </c>
      <c r="AL9" s="13"/>
      <c r="AM9" s="20"/>
      <c r="AN9" s="20"/>
      <c r="AQ9" s="17" t="s">
        <v>13</v>
      </c>
      <c r="AR9" s="13"/>
      <c r="AS9" s="13"/>
      <c r="AU9" s="13"/>
      <c r="AV9" s="17"/>
      <c r="AW9" s="17"/>
      <c r="AX9" s="17"/>
      <c r="AY9" s="17"/>
      <c r="AZ9" s="17"/>
      <c r="BA9" s="17"/>
      <c r="BB9" s="17"/>
      <c r="BC9" s="17"/>
      <c r="BD9" s="6"/>
      <c r="BE9" s="6"/>
      <c r="BF9" s="6"/>
      <c r="BG9" s="6"/>
      <c r="BH9" s="6"/>
      <c r="BI9" s="6"/>
      <c r="BJ9" s="6"/>
    </row>
    <row r="10" spans="1:63" ht="28.2" x14ac:dyDescent="0.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7"/>
      <c r="O10" s="17"/>
      <c r="P10" s="13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12"/>
      <c r="AE10" s="20"/>
      <c r="AF10" s="20"/>
      <c r="AG10" s="20"/>
      <c r="AH10" s="20"/>
      <c r="AI10" s="20"/>
      <c r="AJ10" s="20"/>
      <c r="AK10" s="5" t="s">
        <v>14</v>
      </c>
      <c r="AL10" s="13"/>
      <c r="AM10" s="20"/>
      <c r="AN10" s="20"/>
      <c r="AQ10" s="17"/>
      <c r="AR10" s="13"/>
      <c r="AS10" s="21" t="s">
        <v>15</v>
      </c>
      <c r="AT10" s="21"/>
      <c r="AV10" s="17"/>
      <c r="AW10" s="17"/>
      <c r="AX10" s="17"/>
      <c r="AY10" s="17"/>
      <c r="AZ10" s="17"/>
      <c r="BA10" s="17"/>
      <c r="BB10" s="17"/>
      <c r="BC10" s="17"/>
      <c r="BD10" s="6"/>
      <c r="BE10" s="6"/>
      <c r="BF10" s="6"/>
      <c r="BG10" s="6"/>
      <c r="BH10" s="6"/>
      <c r="BI10" s="6"/>
      <c r="BJ10" s="6"/>
    </row>
    <row r="11" spans="1:63" ht="35.4" x14ac:dyDescent="0.6">
      <c r="A11" s="13"/>
      <c r="B11" s="13"/>
      <c r="C11" s="22" t="s">
        <v>16</v>
      </c>
      <c r="D11" s="13"/>
      <c r="E11" s="13"/>
      <c r="F11" s="13"/>
      <c r="G11" s="13"/>
      <c r="H11" s="13"/>
      <c r="I11" s="13"/>
      <c r="J11" s="13"/>
      <c r="K11" s="6"/>
      <c r="N11" s="17"/>
      <c r="O11" s="23" t="s">
        <v>17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22" t="s">
        <v>18</v>
      </c>
      <c r="AL11" s="24"/>
      <c r="AM11" s="13"/>
      <c r="AN11" s="13"/>
      <c r="AQ11" s="17"/>
      <c r="AR11" s="25" t="s">
        <v>19</v>
      </c>
      <c r="AU11" s="13"/>
      <c r="AV11" s="13"/>
      <c r="AW11" s="13"/>
      <c r="AX11" s="13"/>
      <c r="AY11" s="13"/>
      <c r="AZ11" s="13"/>
      <c r="BA11" s="13"/>
      <c r="BB11" s="13"/>
      <c r="BC11" s="13"/>
      <c r="BD11" s="6"/>
      <c r="BE11" s="6"/>
      <c r="BF11" s="6"/>
      <c r="BG11" s="6"/>
      <c r="BH11" s="6"/>
      <c r="BI11" s="6"/>
    </row>
    <row r="12" spans="1:63" ht="33.7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20"/>
      <c r="N12" s="20"/>
      <c r="O12" s="24"/>
      <c r="P12" s="20"/>
      <c r="Q12" s="20"/>
      <c r="R12" s="20"/>
      <c r="S12" s="20"/>
      <c r="T12" s="20"/>
      <c r="U12" s="24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6" t="s">
        <v>20</v>
      </c>
      <c r="AL12" s="13"/>
      <c r="AM12" s="20"/>
      <c r="AN12" s="20" t="s">
        <v>21</v>
      </c>
      <c r="AQ12" s="27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</row>
    <row r="13" spans="1:63" ht="32.25" customHeight="1" x14ac:dyDescent="0.5">
      <c r="A13" s="13"/>
      <c r="B13" s="13"/>
      <c r="C13" s="13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3"/>
      <c r="O13" s="13"/>
      <c r="P13" s="13"/>
      <c r="Q13" s="13"/>
      <c r="R13" s="13"/>
      <c r="S13" s="13"/>
      <c r="T13" s="13"/>
      <c r="U13" s="13"/>
      <c r="V13" s="29"/>
      <c r="W13" s="30"/>
      <c r="X13" s="19"/>
      <c r="Y13" s="19"/>
      <c r="Z13" s="19"/>
      <c r="AA13" s="19"/>
      <c r="AB13" s="19"/>
      <c r="AC13" s="13"/>
      <c r="AD13" s="13"/>
      <c r="AE13" s="13"/>
      <c r="AF13" s="13"/>
      <c r="AG13" s="13"/>
      <c r="AH13" s="13"/>
      <c r="AI13" s="13"/>
      <c r="AJ13" s="13"/>
      <c r="AK13" s="26"/>
      <c r="AL13" s="13"/>
      <c r="AM13" s="19"/>
      <c r="AN13" s="27" t="s">
        <v>22</v>
      </c>
      <c r="AQ13" s="27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13"/>
      <c r="BD13" s="6"/>
      <c r="BE13" s="6"/>
      <c r="BF13" s="6"/>
      <c r="BG13" s="6"/>
      <c r="BH13" s="6"/>
    </row>
    <row r="14" spans="1:63" ht="32.25" customHeight="1" x14ac:dyDescent="0.5">
      <c r="A14" s="13"/>
      <c r="B14" s="13"/>
      <c r="C14" s="13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3"/>
      <c r="O14" s="13"/>
      <c r="P14" s="13"/>
      <c r="Q14" s="13"/>
      <c r="R14" s="13"/>
      <c r="S14" s="13"/>
      <c r="T14" s="13"/>
      <c r="U14" s="13"/>
      <c r="V14" s="29"/>
      <c r="W14" s="30"/>
      <c r="X14" s="19"/>
      <c r="Y14" s="19"/>
      <c r="Z14" s="19"/>
      <c r="AA14" s="19"/>
      <c r="AB14" s="19"/>
      <c r="AC14" s="13"/>
      <c r="AD14" s="13"/>
      <c r="AE14" s="13"/>
      <c r="AF14" s="13"/>
      <c r="AG14" s="13"/>
      <c r="AH14" s="13"/>
      <c r="AI14" s="13"/>
      <c r="AJ14" s="13"/>
      <c r="AK14" s="26"/>
      <c r="AL14" s="13"/>
      <c r="AM14" s="19"/>
      <c r="AN14" s="27" t="s">
        <v>23</v>
      </c>
      <c r="AQ14" s="27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13"/>
      <c r="BD14" s="6"/>
      <c r="BE14" s="6"/>
      <c r="BF14" s="6"/>
      <c r="BG14" s="6"/>
      <c r="BH14" s="6"/>
    </row>
    <row r="15" spans="1:63" ht="28.2" x14ac:dyDescent="0.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7"/>
      <c r="O15" s="17"/>
      <c r="P15" s="13"/>
      <c r="Q15" s="13"/>
      <c r="R15" s="13"/>
      <c r="S15" s="13"/>
      <c r="T15" s="13"/>
      <c r="U15" s="13"/>
      <c r="V15" s="13"/>
      <c r="W15" s="20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32" t="s">
        <v>24</v>
      </c>
      <c r="AL15" s="33"/>
      <c r="AM15" s="17"/>
      <c r="AN15" s="17"/>
      <c r="AQ15" s="33"/>
      <c r="AR15" s="33"/>
      <c r="AS15" s="21" t="s">
        <v>25</v>
      </c>
      <c r="AT15" s="33"/>
      <c r="AU15" s="13"/>
      <c r="AV15" s="13"/>
      <c r="AW15" s="13"/>
      <c r="AX15" s="13"/>
      <c r="AY15" s="13"/>
      <c r="AZ15" s="13"/>
      <c r="BA15" s="13"/>
      <c r="BB15" s="13"/>
      <c r="BC15" s="13"/>
      <c r="BD15" s="6"/>
      <c r="BE15" s="6"/>
      <c r="BF15" s="6"/>
      <c r="BG15" s="6"/>
      <c r="BH15" s="6"/>
      <c r="BI15" s="6"/>
      <c r="BJ15" s="6"/>
      <c r="BK15" s="6"/>
    </row>
    <row r="16" spans="1:63" ht="28.2" x14ac:dyDescent="0.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7"/>
      <c r="N16" s="17"/>
      <c r="O16" s="17"/>
      <c r="P16" s="13"/>
      <c r="Q16" s="34"/>
      <c r="R16" s="20"/>
      <c r="S16" s="20"/>
      <c r="T16" s="20"/>
      <c r="U16" s="13"/>
      <c r="V16" s="6"/>
      <c r="W16" s="6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20"/>
      <c r="AL16" s="13"/>
      <c r="AM16" s="17"/>
      <c r="AR16" s="13"/>
      <c r="AS16" s="35"/>
      <c r="AT16" s="25"/>
      <c r="AU16" s="35"/>
      <c r="AV16" s="13"/>
      <c r="AW16" s="21"/>
      <c r="AX16" s="13"/>
      <c r="AY16" s="13"/>
      <c r="AZ16" s="13"/>
      <c r="BA16" s="13"/>
      <c r="BB16" s="13"/>
      <c r="BC16" s="13"/>
      <c r="BD16" s="6"/>
      <c r="BE16" s="6"/>
      <c r="BF16" s="6"/>
      <c r="BG16" s="6"/>
    </row>
    <row r="17" spans="1:63" ht="28.2" x14ac:dyDescent="0.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0"/>
      <c r="O17" s="20"/>
      <c r="P17" s="13"/>
      <c r="Q17" s="36"/>
      <c r="R17" s="25"/>
      <c r="S17" s="25"/>
      <c r="T17" s="25"/>
      <c r="U17" s="13"/>
      <c r="V17" s="6"/>
      <c r="W17" s="6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2" t="s">
        <v>26</v>
      </c>
      <c r="AL17" s="13"/>
      <c r="AM17" s="20"/>
      <c r="AN17" s="20"/>
      <c r="AQ17" s="4"/>
      <c r="AR17" s="13"/>
      <c r="AS17" s="37"/>
      <c r="AT17" s="13"/>
      <c r="AU17" s="37"/>
      <c r="AV17" s="6"/>
      <c r="AW17" s="35"/>
      <c r="AX17" s="35"/>
      <c r="AY17" s="35"/>
      <c r="AZ17" s="35"/>
      <c r="BA17" s="35"/>
      <c r="BB17" s="35"/>
      <c r="BC17" s="13"/>
      <c r="BD17" s="6"/>
      <c r="BE17" s="6"/>
      <c r="BF17" s="6"/>
      <c r="BG17" s="6"/>
      <c r="BH17" s="6"/>
      <c r="BI17" s="6"/>
    </row>
    <row r="18" spans="1:63" ht="30.75" customHeight="1" x14ac:dyDescent="0.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0"/>
      <c r="O18" s="20"/>
      <c r="P18" s="13"/>
      <c r="Q18" s="13"/>
      <c r="R18" s="13"/>
      <c r="S18" s="13"/>
      <c r="T18" s="13"/>
      <c r="U18" s="13"/>
      <c r="V18" s="36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56" t="s">
        <v>27</v>
      </c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8"/>
      <c r="BC18" s="13"/>
      <c r="BD18" s="6"/>
      <c r="BE18" s="6"/>
      <c r="BF18" s="6"/>
      <c r="BG18" s="6"/>
      <c r="BH18" s="6"/>
      <c r="BI18" s="6"/>
      <c r="BJ18" s="6"/>
      <c r="BK18" s="6"/>
    </row>
    <row r="19" spans="1:63" ht="17.25" customHeight="1" x14ac:dyDescent="0.5">
      <c r="A19" s="13"/>
      <c r="B19" s="4"/>
      <c r="C19" s="4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3"/>
      <c r="O19" s="13"/>
      <c r="P19" s="13"/>
      <c r="Q19" s="13"/>
      <c r="R19" s="13"/>
      <c r="S19" s="13"/>
      <c r="T19" s="13"/>
      <c r="U19" s="13"/>
      <c r="V19" s="36"/>
      <c r="W19" s="13"/>
      <c r="X19" s="14"/>
      <c r="Y19" s="14"/>
      <c r="Z19" s="14"/>
      <c r="AA19" s="14"/>
      <c r="AB19" s="14"/>
      <c r="AC19" s="4"/>
      <c r="AD19" s="4"/>
      <c r="AE19" s="4"/>
      <c r="AF19" s="4"/>
      <c r="AG19" s="4"/>
      <c r="AH19" s="4"/>
      <c r="AI19" s="4"/>
      <c r="AJ19" s="4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8"/>
      <c r="BC19" s="13"/>
      <c r="BD19" s="6"/>
      <c r="BE19" s="6"/>
      <c r="BF19" s="6"/>
      <c r="BG19" s="6"/>
      <c r="BH19" s="6"/>
      <c r="BI19" s="6"/>
      <c r="BJ19" s="6"/>
      <c r="BK19" s="6"/>
    </row>
    <row r="20" spans="1:63" ht="30.75" customHeight="1" x14ac:dyDescent="0.5">
      <c r="A20" s="13"/>
      <c r="B20" s="4"/>
      <c r="C20" s="4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3"/>
      <c r="O20" s="13"/>
      <c r="P20" s="13"/>
      <c r="Q20" s="13"/>
      <c r="R20" s="13"/>
      <c r="S20" s="13"/>
      <c r="T20" s="13"/>
      <c r="U20" s="13"/>
      <c r="V20" s="36"/>
      <c r="W20" s="13"/>
      <c r="X20" s="14"/>
      <c r="Y20" s="14"/>
      <c r="Z20" s="14"/>
      <c r="AA20" s="14"/>
      <c r="AB20" s="14"/>
      <c r="AC20" s="4"/>
      <c r="AD20" s="4"/>
      <c r="AE20" s="4"/>
      <c r="AF20" s="4"/>
      <c r="AG20" s="4"/>
      <c r="AH20" s="4"/>
      <c r="AI20" s="4"/>
      <c r="AJ20" s="4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8"/>
      <c r="BC20" s="13"/>
      <c r="BD20" s="6"/>
      <c r="BE20" s="6"/>
      <c r="BF20" s="6"/>
      <c r="BG20" s="6"/>
      <c r="BH20" s="6"/>
      <c r="BI20" s="6"/>
      <c r="BJ20" s="6"/>
      <c r="BK20" s="6"/>
    </row>
    <row r="21" spans="1:63" ht="32.25" customHeight="1" x14ac:dyDescent="0.5">
      <c r="A21" s="13"/>
      <c r="B21" s="13"/>
      <c r="C21" s="13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3"/>
      <c r="O21" s="13"/>
      <c r="P21" s="13"/>
      <c r="Q21" s="13"/>
      <c r="R21" s="13"/>
      <c r="S21" s="13"/>
      <c r="T21" s="13"/>
      <c r="U21" s="13"/>
      <c r="V21" s="29"/>
      <c r="W21" s="30"/>
      <c r="X21" s="19"/>
      <c r="Y21" s="19"/>
      <c r="Z21" s="19"/>
      <c r="AA21" s="19"/>
      <c r="AB21" s="19"/>
      <c r="AC21" s="13"/>
      <c r="AD21" s="13"/>
      <c r="AE21" s="13"/>
      <c r="AF21" s="13"/>
      <c r="AG21" s="13"/>
      <c r="AH21" s="13"/>
      <c r="AI21" s="13"/>
      <c r="AJ21" s="13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8"/>
      <c r="BC21" s="13"/>
      <c r="BD21" s="6"/>
      <c r="BE21" s="6"/>
      <c r="BF21" s="6"/>
      <c r="BG21" s="6"/>
      <c r="BH21" s="6"/>
      <c r="BI21" s="6"/>
      <c r="BJ21" s="6"/>
      <c r="BK21" s="6"/>
    </row>
    <row r="22" spans="1:63" ht="22.8" x14ac:dyDescent="0.3">
      <c r="A22" s="38" t="s">
        <v>28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</row>
    <row r="23" spans="1:63" ht="15.75" customHeight="1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</row>
    <row r="24" spans="1:63" ht="30.75" customHeight="1" x14ac:dyDescent="0.3">
      <c r="A24" s="257"/>
      <c r="B24" s="258"/>
      <c r="C24" s="259" t="s">
        <v>29</v>
      </c>
      <c r="D24" s="260" t="s">
        <v>30</v>
      </c>
      <c r="E24" s="260"/>
      <c r="F24" s="260"/>
      <c r="G24" s="260"/>
      <c r="H24" s="261" t="s">
        <v>31</v>
      </c>
      <c r="I24" s="261"/>
      <c r="J24" s="261"/>
      <c r="K24" s="261"/>
      <c r="L24" s="261" t="s">
        <v>32</v>
      </c>
      <c r="M24" s="261"/>
      <c r="N24" s="261"/>
      <c r="O24" s="261"/>
      <c r="P24" s="261"/>
      <c r="Q24" s="262" t="s">
        <v>33</v>
      </c>
      <c r="R24" s="262"/>
      <c r="S24" s="262"/>
      <c r="T24" s="262"/>
      <c r="U24" s="263" t="s">
        <v>34</v>
      </c>
      <c r="V24" s="263"/>
      <c r="W24" s="263"/>
      <c r="X24" s="263"/>
      <c r="Y24" s="263"/>
      <c r="Z24" s="263" t="s">
        <v>35</v>
      </c>
      <c r="AA24" s="263"/>
      <c r="AB24" s="263"/>
      <c r="AC24" s="263"/>
      <c r="AD24" s="263" t="s">
        <v>36</v>
      </c>
      <c r="AE24" s="263"/>
      <c r="AF24" s="263"/>
      <c r="AG24" s="263"/>
      <c r="AH24" s="263" t="s">
        <v>37</v>
      </c>
      <c r="AI24" s="263"/>
      <c r="AJ24" s="263"/>
      <c r="AK24" s="263"/>
      <c r="AL24" s="263" t="s">
        <v>38</v>
      </c>
      <c r="AM24" s="263"/>
      <c r="AN24" s="263"/>
      <c r="AO24" s="263"/>
      <c r="AP24" s="263"/>
      <c r="AQ24" s="263" t="s">
        <v>39</v>
      </c>
      <c r="AR24" s="263"/>
      <c r="AS24" s="263"/>
      <c r="AT24" s="263"/>
      <c r="AU24" s="263" t="s">
        <v>40</v>
      </c>
      <c r="AV24" s="263"/>
      <c r="AW24" s="263"/>
      <c r="AX24" s="263"/>
      <c r="AY24" s="263"/>
      <c r="AZ24" s="264" t="s">
        <v>41</v>
      </c>
      <c r="BA24" s="264"/>
      <c r="BB24" s="264"/>
      <c r="BC24" s="264"/>
    </row>
    <row r="25" spans="1:63" ht="30.75" customHeight="1" x14ac:dyDescent="0.3">
      <c r="A25" s="257"/>
      <c r="B25" s="258"/>
      <c r="C25" s="259"/>
      <c r="D25" s="40">
        <v>1</v>
      </c>
      <c r="E25" s="40">
        <v>2</v>
      </c>
      <c r="F25" s="40">
        <v>3</v>
      </c>
      <c r="G25" s="40">
        <v>4</v>
      </c>
      <c r="H25" s="40">
        <v>5</v>
      </c>
      <c r="I25" s="40">
        <v>6</v>
      </c>
      <c r="J25" s="40">
        <v>7</v>
      </c>
      <c r="K25" s="40">
        <v>8</v>
      </c>
      <c r="L25" s="40">
        <v>9</v>
      </c>
      <c r="M25" s="40">
        <v>10</v>
      </c>
      <c r="N25" s="40">
        <v>11</v>
      </c>
      <c r="O25" s="40">
        <v>12</v>
      </c>
      <c r="P25" s="40">
        <v>13</v>
      </c>
      <c r="Q25" s="40">
        <v>14</v>
      </c>
      <c r="R25" s="40">
        <v>15</v>
      </c>
      <c r="S25" s="40">
        <v>16</v>
      </c>
      <c r="T25" s="40">
        <v>17</v>
      </c>
      <c r="U25" s="40">
        <v>18</v>
      </c>
      <c r="V25" s="40">
        <v>19</v>
      </c>
      <c r="W25" s="40">
        <v>20</v>
      </c>
      <c r="X25" s="40">
        <v>21</v>
      </c>
      <c r="Y25" s="40">
        <v>22</v>
      </c>
      <c r="Z25" s="40">
        <v>23</v>
      </c>
      <c r="AA25" s="40">
        <v>24</v>
      </c>
      <c r="AB25" s="40">
        <v>25</v>
      </c>
      <c r="AC25" s="40">
        <v>26</v>
      </c>
      <c r="AD25" s="40">
        <v>27</v>
      </c>
      <c r="AE25" s="40">
        <v>28</v>
      </c>
      <c r="AF25" s="40">
        <v>29</v>
      </c>
      <c r="AG25" s="40">
        <v>30</v>
      </c>
      <c r="AH25" s="40">
        <v>31</v>
      </c>
      <c r="AI25" s="40">
        <v>32</v>
      </c>
      <c r="AJ25" s="40">
        <v>33</v>
      </c>
      <c r="AK25" s="40">
        <v>34</v>
      </c>
      <c r="AL25" s="40">
        <v>35</v>
      </c>
      <c r="AM25" s="40">
        <v>36</v>
      </c>
      <c r="AN25" s="40">
        <v>37</v>
      </c>
      <c r="AO25" s="40">
        <v>38</v>
      </c>
      <c r="AP25" s="40">
        <v>39</v>
      </c>
      <c r="AQ25" s="40">
        <v>40</v>
      </c>
      <c r="AR25" s="40">
        <v>41</v>
      </c>
      <c r="AS25" s="40">
        <v>42</v>
      </c>
      <c r="AT25" s="40">
        <v>43</v>
      </c>
      <c r="AU25" s="40">
        <v>44</v>
      </c>
      <c r="AV25" s="40">
        <v>45</v>
      </c>
      <c r="AW25" s="40">
        <v>46</v>
      </c>
      <c r="AX25" s="40">
        <v>47</v>
      </c>
      <c r="AY25" s="40">
        <v>48</v>
      </c>
      <c r="AZ25" s="40">
        <v>49</v>
      </c>
      <c r="BA25" s="40">
        <v>50</v>
      </c>
      <c r="BB25" s="40">
        <v>51</v>
      </c>
      <c r="BC25" s="41">
        <v>52</v>
      </c>
    </row>
    <row r="26" spans="1:63" ht="15.75" customHeight="1" x14ac:dyDescent="0.3">
      <c r="A26" s="42"/>
      <c r="B26" s="43"/>
      <c r="C26" s="44" t="s">
        <v>42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 t="s">
        <v>43</v>
      </c>
      <c r="S26" s="45" t="s">
        <v>43</v>
      </c>
      <c r="T26" s="45" t="s">
        <v>43</v>
      </c>
      <c r="U26" s="45" t="s">
        <v>44</v>
      </c>
      <c r="V26" s="45" t="s">
        <v>44</v>
      </c>
      <c r="W26" s="45" t="s">
        <v>44</v>
      </c>
      <c r="X26" s="45" t="s">
        <v>44</v>
      </c>
      <c r="Y26" s="45" t="s">
        <v>44</v>
      </c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 t="s">
        <v>43</v>
      </c>
      <c r="AS26" s="45" t="s">
        <v>43</v>
      </c>
      <c r="AT26" s="45" t="s">
        <v>43</v>
      </c>
      <c r="AU26" s="45" t="s">
        <v>44</v>
      </c>
      <c r="AV26" s="45" t="s">
        <v>44</v>
      </c>
      <c r="AW26" s="45" t="s">
        <v>44</v>
      </c>
      <c r="AX26" s="45" t="s">
        <v>44</v>
      </c>
      <c r="AY26" s="45" t="s">
        <v>44</v>
      </c>
      <c r="AZ26" s="45" t="s">
        <v>44</v>
      </c>
      <c r="BA26" s="45" t="s">
        <v>44</v>
      </c>
      <c r="BB26" s="45" t="s">
        <v>44</v>
      </c>
      <c r="BC26" s="46" t="s">
        <v>44</v>
      </c>
    </row>
    <row r="27" spans="1:63" ht="15.75" customHeight="1" x14ac:dyDescent="0.3">
      <c r="A27" s="42"/>
      <c r="B27" s="43"/>
      <c r="C27" s="47" t="s">
        <v>45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5"/>
      <c r="Q27" s="45"/>
      <c r="R27" s="45" t="s">
        <v>43</v>
      </c>
      <c r="S27" s="45" t="s">
        <v>43</v>
      </c>
      <c r="T27" s="45" t="s">
        <v>43</v>
      </c>
      <c r="U27" s="45" t="s">
        <v>44</v>
      </c>
      <c r="V27" s="45" t="s">
        <v>44</v>
      </c>
      <c r="W27" s="45" t="s">
        <v>44</v>
      </c>
      <c r="X27" s="45" t="s">
        <v>44</v>
      </c>
      <c r="Y27" s="45" t="s">
        <v>44</v>
      </c>
      <c r="Z27" s="48"/>
      <c r="AA27" s="48"/>
      <c r="AB27" s="48" t="s">
        <v>46</v>
      </c>
      <c r="AC27" s="48" t="s">
        <v>46</v>
      </c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 t="s">
        <v>43</v>
      </c>
      <c r="AS27" s="48" t="s">
        <v>43</v>
      </c>
      <c r="AT27" s="48" t="s">
        <v>43</v>
      </c>
      <c r="AU27" s="48" t="s">
        <v>44</v>
      </c>
      <c r="AV27" s="48" t="s">
        <v>44</v>
      </c>
      <c r="AW27" s="48" t="s">
        <v>44</v>
      </c>
      <c r="AX27" s="48" t="s">
        <v>44</v>
      </c>
      <c r="AY27" s="48" t="s">
        <v>44</v>
      </c>
      <c r="AZ27" s="48" t="s">
        <v>44</v>
      </c>
      <c r="BA27" s="48" t="s">
        <v>44</v>
      </c>
      <c r="BB27" s="48" t="s">
        <v>44</v>
      </c>
      <c r="BC27" s="49" t="s">
        <v>44</v>
      </c>
    </row>
    <row r="28" spans="1:63" ht="15.75" customHeight="1" x14ac:dyDescent="0.3">
      <c r="A28" s="42"/>
      <c r="B28" s="43"/>
      <c r="C28" s="47" t="s">
        <v>47</v>
      </c>
      <c r="D28" s="48"/>
      <c r="E28" s="48"/>
      <c r="F28" s="48"/>
      <c r="G28" s="48"/>
      <c r="H28" s="48"/>
      <c r="I28" s="48"/>
      <c r="J28" s="48"/>
      <c r="K28" s="48"/>
      <c r="L28" s="48"/>
      <c r="M28" s="48" t="s">
        <v>46</v>
      </c>
      <c r="N28" s="48" t="s">
        <v>46</v>
      </c>
      <c r="O28" s="48"/>
      <c r="P28" s="45"/>
      <c r="Q28" s="45"/>
      <c r="R28" s="45" t="s">
        <v>43</v>
      </c>
      <c r="S28" s="45" t="s">
        <v>43</v>
      </c>
      <c r="T28" s="45" t="s">
        <v>43</v>
      </c>
      <c r="U28" s="45" t="s">
        <v>44</v>
      </c>
      <c r="V28" s="45" t="s">
        <v>44</v>
      </c>
      <c r="W28" s="45" t="s">
        <v>44</v>
      </c>
      <c r="X28" s="45" t="s">
        <v>44</v>
      </c>
      <c r="Y28" s="45" t="s">
        <v>44</v>
      </c>
      <c r="Z28" s="48"/>
      <c r="AA28" s="48"/>
      <c r="AB28" s="48"/>
      <c r="AC28" s="48"/>
      <c r="AD28" s="48"/>
      <c r="AE28" s="48"/>
      <c r="AF28" s="48"/>
      <c r="AG28" s="48" t="s">
        <v>46</v>
      </c>
      <c r="AH28" s="48" t="s">
        <v>46</v>
      </c>
      <c r="AI28" s="48" t="s">
        <v>46</v>
      </c>
      <c r="AJ28" s="48" t="s">
        <v>46</v>
      </c>
      <c r="AK28" s="48"/>
      <c r="AL28" s="48"/>
      <c r="AM28" s="48"/>
      <c r="AN28" s="48"/>
      <c r="AO28" s="48"/>
      <c r="AP28" s="48"/>
      <c r="AQ28" s="48"/>
      <c r="AR28" s="48" t="s">
        <v>43</v>
      </c>
      <c r="AS28" s="48" t="s">
        <v>43</v>
      </c>
      <c r="AT28" s="48" t="s">
        <v>43</v>
      </c>
      <c r="AU28" s="48" t="s">
        <v>44</v>
      </c>
      <c r="AV28" s="48" t="s">
        <v>44</v>
      </c>
      <c r="AW28" s="48" t="s">
        <v>44</v>
      </c>
      <c r="AX28" s="48" t="s">
        <v>44</v>
      </c>
      <c r="AY28" s="48" t="s">
        <v>44</v>
      </c>
      <c r="AZ28" s="48" t="s">
        <v>44</v>
      </c>
      <c r="BA28" s="48" t="s">
        <v>44</v>
      </c>
      <c r="BB28" s="48" t="s">
        <v>44</v>
      </c>
      <c r="BC28" s="49" t="s">
        <v>44</v>
      </c>
    </row>
    <row r="29" spans="1:63" ht="15.75" customHeight="1" x14ac:dyDescent="0.3">
      <c r="A29" s="42"/>
      <c r="B29" s="43"/>
      <c r="C29" s="50" t="s">
        <v>48</v>
      </c>
      <c r="D29" s="51"/>
      <c r="E29" s="51"/>
      <c r="F29" s="51"/>
      <c r="G29" s="51"/>
      <c r="H29" s="51"/>
      <c r="I29" s="51" t="s">
        <v>46</v>
      </c>
      <c r="J29" s="51" t="s">
        <v>46</v>
      </c>
      <c r="K29" s="51" t="s">
        <v>46</v>
      </c>
      <c r="L29" s="51" t="s">
        <v>46</v>
      </c>
      <c r="M29" s="51"/>
      <c r="N29" s="51"/>
      <c r="O29" s="51"/>
      <c r="P29" s="45"/>
      <c r="Q29" s="45"/>
      <c r="R29" s="45" t="s">
        <v>43</v>
      </c>
      <c r="S29" s="45" t="s">
        <v>43</v>
      </c>
      <c r="T29" s="45" t="s">
        <v>43</v>
      </c>
      <c r="U29" s="45" t="s">
        <v>44</v>
      </c>
      <c r="V29" s="45" t="s">
        <v>44</v>
      </c>
      <c r="W29" s="45" t="s">
        <v>44</v>
      </c>
      <c r="X29" s="45" t="s">
        <v>44</v>
      </c>
      <c r="Y29" s="45" t="s">
        <v>44</v>
      </c>
      <c r="Z29" s="51"/>
      <c r="AA29" s="51"/>
      <c r="AB29" s="51"/>
      <c r="AC29" s="51" t="s">
        <v>46</v>
      </c>
      <c r="AD29" s="51" t="s">
        <v>46</v>
      </c>
      <c r="AE29" s="51" t="s">
        <v>46</v>
      </c>
      <c r="AF29" s="51" t="s">
        <v>46</v>
      </c>
      <c r="AG29" s="51"/>
      <c r="AH29" s="51"/>
      <c r="AI29" s="51"/>
      <c r="AJ29" s="51"/>
      <c r="AK29" s="51"/>
      <c r="AL29" s="51"/>
      <c r="AM29" s="51"/>
      <c r="AN29" s="51"/>
      <c r="AO29" s="51"/>
      <c r="AP29" s="51" t="s">
        <v>43</v>
      </c>
      <c r="AQ29" s="51" t="s">
        <v>43</v>
      </c>
      <c r="AR29" s="51" t="s">
        <v>43</v>
      </c>
      <c r="AS29" s="51" t="s">
        <v>49</v>
      </c>
      <c r="AT29" s="51" t="s">
        <v>49</v>
      </c>
      <c r="AU29" s="51"/>
      <c r="AV29" s="51"/>
      <c r="AW29" s="51"/>
      <c r="AX29" s="51"/>
      <c r="AY29" s="51"/>
      <c r="AZ29" s="51"/>
      <c r="BA29" s="51"/>
      <c r="BB29" s="51"/>
      <c r="BC29" s="52"/>
    </row>
    <row r="30" spans="1:63" ht="15.75" customHeight="1" x14ac:dyDescent="0.3">
      <c r="A30" s="42"/>
      <c r="B30" s="39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</row>
    <row r="31" spans="1:63" ht="15.75" customHeight="1" x14ac:dyDescent="0.4">
      <c r="A31" s="242" t="s">
        <v>50</v>
      </c>
      <c r="B31" s="242"/>
      <c r="C31" s="242"/>
      <c r="D31" s="242"/>
      <c r="E31" s="242"/>
      <c r="F31" s="54"/>
      <c r="G31" s="55"/>
      <c r="H31" s="56" t="s">
        <v>51</v>
      </c>
      <c r="I31" s="242" t="s">
        <v>52</v>
      </c>
      <c r="J31" s="242"/>
      <c r="K31" s="242"/>
      <c r="L31" s="242"/>
      <c r="M31" s="242"/>
      <c r="N31" s="57"/>
      <c r="O31" s="48" t="s">
        <v>43</v>
      </c>
      <c r="P31" s="58" t="s">
        <v>51</v>
      </c>
      <c r="Q31" s="57" t="s">
        <v>53</v>
      </c>
      <c r="R31" s="54"/>
      <c r="S31" s="54"/>
      <c r="T31" s="54"/>
      <c r="U31" s="57"/>
      <c r="V31" s="57"/>
      <c r="W31" s="57"/>
      <c r="X31" s="48" t="s">
        <v>46</v>
      </c>
      <c r="Y31" s="58" t="s">
        <v>51</v>
      </c>
      <c r="Z31" s="57" t="s">
        <v>54</v>
      </c>
      <c r="AA31" s="54"/>
      <c r="AB31" s="54"/>
      <c r="AC31" s="48" t="s">
        <v>44</v>
      </c>
      <c r="AD31" s="58" t="s">
        <v>51</v>
      </c>
      <c r="AE31" s="57" t="s">
        <v>55</v>
      </c>
      <c r="AF31" s="54"/>
      <c r="AG31" s="54"/>
      <c r="AH31" s="54"/>
      <c r="AI31" s="48" t="s">
        <v>49</v>
      </c>
      <c r="AJ31" s="58" t="s">
        <v>51</v>
      </c>
      <c r="AK31" s="57" t="s">
        <v>56</v>
      </c>
      <c r="AL31" s="54"/>
      <c r="AM31" s="54"/>
      <c r="AN31" s="54"/>
      <c r="AO31" s="54"/>
      <c r="AP31" s="58"/>
      <c r="AQ31" s="54"/>
      <c r="AR31" s="54"/>
      <c r="AS31" s="48" t="s">
        <v>57</v>
      </c>
      <c r="AT31" s="59" t="s">
        <v>51</v>
      </c>
      <c r="AU31" s="57" t="s">
        <v>58</v>
      </c>
      <c r="AV31" s="54"/>
      <c r="AW31" s="54"/>
      <c r="AX31" s="54"/>
      <c r="AY31" s="57"/>
      <c r="AZ31" s="57"/>
      <c r="BA31" s="57"/>
      <c r="BB31" s="57"/>
      <c r="BC31" s="57"/>
    </row>
    <row r="32" spans="1:63" ht="15.75" customHeigh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</row>
    <row r="33" spans="1:56" ht="36.75" customHeight="1" x14ac:dyDescent="0.3">
      <c r="A33" s="243" t="s">
        <v>59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60"/>
      <c r="AC33" s="39"/>
      <c r="AD33" s="243" t="s">
        <v>60</v>
      </c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39"/>
      <c r="AP33" s="39"/>
      <c r="AQ33" s="244" t="s">
        <v>61</v>
      </c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</row>
    <row r="34" spans="1:56" ht="99" customHeight="1" x14ac:dyDescent="0.3">
      <c r="A34" s="245" t="s">
        <v>29</v>
      </c>
      <c r="B34" s="245"/>
      <c r="C34" s="246" t="s">
        <v>62</v>
      </c>
      <c r="D34" s="246"/>
      <c r="E34" s="246"/>
      <c r="F34" s="246"/>
      <c r="G34" s="246" t="s">
        <v>63</v>
      </c>
      <c r="H34" s="246"/>
      <c r="I34" s="246"/>
      <c r="J34" s="246"/>
      <c r="K34" s="246" t="s">
        <v>64</v>
      </c>
      <c r="L34" s="246"/>
      <c r="M34" s="246"/>
      <c r="N34" s="246"/>
      <c r="O34" s="246" t="s">
        <v>65</v>
      </c>
      <c r="P34" s="246"/>
      <c r="Q34" s="246"/>
      <c r="R34" s="246" t="s">
        <v>66</v>
      </c>
      <c r="S34" s="246"/>
      <c r="T34" s="246"/>
      <c r="U34" s="246"/>
      <c r="V34" s="246"/>
      <c r="W34" s="246" t="s">
        <v>67</v>
      </c>
      <c r="X34" s="246"/>
      <c r="Y34" s="246"/>
      <c r="Z34" s="247" t="s">
        <v>68</v>
      </c>
      <c r="AA34" s="247"/>
      <c r="AB34" s="61"/>
      <c r="AC34" s="248" t="s">
        <v>69</v>
      </c>
      <c r="AD34" s="248"/>
      <c r="AE34" s="248"/>
      <c r="AF34" s="248"/>
      <c r="AG34" s="248"/>
      <c r="AH34" s="248"/>
      <c r="AI34" s="248"/>
      <c r="AJ34" s="248"/>
      <c r="AK34" s="246" t="s">
        <v>70</v>
      </c>
      <c r="AL34" s="246"/>
      <c r="AM34" s="247" t="s">
        <v>71</v>
      </c>
      <c r="AN34" s="247"/>
      <c r="AO34" s="61"/>
      <c r="AP34" s="248" t="s">
        <v>72</v>
      </c>
      <c r="AQ34" s="248"/>
      <c r="AR34" s="248"/>
      <c r="AS34" s="248"/>
      <c r="AT34" s="248"/>
      <c r="AU34" s="248"/>
      <c r="AV34" s="248"/>
      <c r="AW34" s="248"/>
      <c r="AX34" s="249" t="s">
        <v>70</v>
      </c>
      <c r="AY34" s="249"/>
      <c r="AZ34" s="249"/>
      <c r="BA34" s="249"/>
      <c r="BB34" s="250" t="s">
        <v>73</v>
      </c>
      <c r="BC34" s="250"/>
      <c r="BD34" s="62"/>
    </row>
    <row r="35" spans="1:56" ht="58.5" customHeight="1" x14ac:dyDescent="0.3">
      <c r="A35" s="230" t="s">
        <v>74</v>
      </c>
      <c r="B35" s="230"/>
      <c r="C35" s="231">
        <v>32</v>
      </c>
      <c r="D35" s="231"/>
      <c r="E35" s="231"/>
      <c r="F35" s="231"/>
      <c r="G35" s="231">
        <f>COUNTIF(B26:BC26,"С")</f>
        <v>6</v>
      </c>
      <c r="H35" s="231"/>
      <c r="I35" s="231"/>
      <c r="J35" s="231"/>
      <c r="K35" s="231">
        <f>COUNTIF(B26:BC26,"П")</f>
        <v>0</v>
      </c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>
        <f>COUNTIF(B26:BC26,"К")</f>
        <v>14</v>
      </c>
      <c r="X35" s="231"/>
      <c r="Y35" s="231"/>
      <c r="Z35" s="232">
        <f>SUM(C35:Y35)</f>
        <v>52</v>
      </c>
      <c r="AA35" s="232"/>
      <c r="AB35" s="39"/>
      <c r="AC35" s="239" t="str">
        <f>D74</f>
        <v>Навчальна практика (безвідривна)</v>
      </c>
      <c r="AD35" s="239"/>
      <c r="AE35" s="239"/>
      <c r="AF35" s="239"/>
      <c r="AG35" s="239"/>
      <c r="AH35" s="239"/>
      <c r="AI35" s="239"/>
      <c r="AJ35" s="239"/>
      <c r="AK35" s="231">
        <f>W74</f>
        <v>4</v>
      </c>
      <c r="AL35" s="231"/>
      <c r="AM35" s="232">
        <v>2</v>
      </c>
      <c r="AN35" s="232"/>
      <c r="AO35" s="63"/>
      <c r="AP35" s="233" t="s">
        <v>75</v>
      </c>
      <c r="AQ35" s="233"/>
      <c r="AR35" s="233"/>
      <c r="AS35" s="233"/>
      <c r="AT35" s="233"/>
      <c r="AU35" s="233"/>
      <c r="AV35" s="233"/>
      <c r="AW35" s="233"/>
      <c r="AX35" s="240">
        <v>8</v>
      </c>
      <c r="AY35" s="240"/>
      <c r="AZ35" s="240"/>
      <c r="BA35" s="240"/>
      <c r="BB35" s="241">
        <v>1</v>
      </c>
      <c r="BC35" s="241"/>
    </row>
    <row r="36" spans="1:56" ht="30.75" customHeight="1" x14ac:dyDescent="0.3">
      <c r="A36" s="230" t="s">
        <v>76</v>
      </c>
      <c r="B36" s="230"/>
      <c r="C36" s="231">
        <v>30</v>
      </c>
      <c r="D36" s="231"/>
      <c r="E36" s="231"/>
      <c r="F36" s="231"/>
      <c r="G36" s="231">
        <f>COUNTIF(B27:BC27,"С")</f>
        <v>6</v>
      </c>
      <c r="H36" s="231"/>
      <c r="I36" s="231"/>
      <c r="J36" s="231"/>
      <c r="K36" s="231">
        <f>COUNTIF(B27:BC27,"П")</f>
        <v>2</v>
      </c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>
        <f>COUNTIF(B27:BC27,"К")</f>
        <v>14</v>
      </c>
      <c r="X36" s="231"/>
      <c r="Y36" s="231"/>
      <c r="Z36" s="232">
        <f>SUM(C36:Y36)</f>
        <v>52</v>
      </c>
      <c r="AA36" s="232"/>
      <c r="AB36" s="39"/>
      <c r="AC36" s="239" t="str">
        <f>D76</f>
        <v>Виробнича практика</v>
      </c>
      <c r="AD36" s="239"/>
      <c r="AE36" s="239"/>
      <c r="AF36" s="239"/>
      <c r="AG36" s="239"/>
      <c r="AH36" s="239"/>
      <c r="AI36" s="239"/>
      <c r="AJ36" s="239"/>
      <c r="AK36" s="231">
        <v>5</v>
      </c>
      <c r="AL36" s="231"/>
      <c r="AM36" s="232">
        <v>2</v>
      </c>
      <c r="AN36" s="232"/>
      <c r="AO36" s="39"/>
      <c r="AP36" s="233"/>
      <c r="AQ36" s="233"/>
      <c r="AR36" s="233"/>
      <c r="AS36" s="233"/>
      <c r="AT36" s="233"/>
      <c r="AU36" s="233"/>
      <c r="AV36" s="233"/>
      <c r="AW36" s="233"/>
      <c r="AX36" s="240"/>
      <c r="AY36" s="240"/>
      <c r="AZ36" s="240"/>
      <c r="BA36" s="240"/>
      <c r="BB36" s="241"/>
      <c r="BC36" s="241"/>
    </row>
    <row r="37" spans="1:56" ht="38.25" customHeight="1" x14ac:dyDescent="0.3">
      <c r="A37" s="230" t="s">
        <v>77</v>
      </c>
      <c r="B37" s="230"/>
      <c r="C37" s="231">
        <v>26</v>
      </c>
      <c r="D37" s="231"/>
      <c r="E37" s="231"/>
      <c r="F37" s="231"/>
      <c r="G37" s="231">
        <f>COUNTIF(B28:BC28,"С")</f>
        <v>6</v>
      </c>
      <c r="H37" s="231"/>
      <c r="I37" s="231"/>
      <c r="J37" s="231"/>
      <c r="K37" s="231">
        <v>6</v>
      </c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>
        <f>COUNTIF(B28:BC28,"К")</f>
        <v>14</v>
      </c>
      <c r="X37" s="231"/>
      <c r="Y37" s="231"/>
      <c r="Z37" s="232">
        <f>SUM(C37:Y37)</f>
        <v>52</v>
      </c>
      <c r="AA37" s="232"/>
      <c r="AB37" s="39"/>
      <c r="AC37" s="233" t="str">
        <f>D76</f>
        <v>Виробнича практика</v>
      </c>
      <c r="AD37" s="233"/>
      <c r="AE37" s="233"/>
      <c r="AF37" s="233"/>
      <c r="AG37" s="233"/>
      <c r="AH37" s="233"/>
      <c r="AI37" s="233"/>
      <c r="AJ37" s="233"/>
      <c r="AK37" s="231">
        <v>6</v>
      </c>
      <c r="AL37" s="231"/>
      <c r="AM37" s="232">
        <v>4</v>
      </c>
      <c r="AN37" s="232"/>
      <c r="AO37" s="39"/>
      <c r="AP37" s="64"/>
      <c r="AQ37" s="65"/>
      <c r="AR37" s="65"/>
      <c r="AS37" s="65"/>
      <c r="AT37" s="65"/>
      <c r="AU37" s="65"/>
      <c r="AV37" s="65"/>
      <c r="AW37" s="65"/>
      <c r="AX37" s="66"/>
      <c r="AY37" s="65"/>
      <c r="AZ37" s="65"/>
      <c r="BA37" s="65"/>
      <c r="BB37" s="66"/>
      <c r="BC37" s="65"/>
    </row>
    <row r="38" spans="1:56" ht="30.75" customHeight="1" x14ac:dyDescent="0.3">
      <c r="A38" s="234" t="s">
        <v>48</v>
      </c>
      <c r="B38" s="234"/>
      <c r="C38" s="231">
        <v>22</v>
      </c>
      <c r="D38" s="231"/>
      <c r="E38" s="231"/>
      <c r="F38" s="231"/>
      <c r="G38" s="231">
        <f>COUNTIF(B29:BC29,"С")</f>
        <v>6</v>
      </c>
      <c r="H38" s="231"/>
      <c r="I38" s="231"/>
      <c r="J38" s="231"/>
      <c r="K38" s="235">
        <v>8</v>
      </c>
      <c r="L38" s="235"/>
      <c r="M38" s="235"/>
      <c r="N38" s="235"/>
      <c r="O38" s="235">
        <v>2</v>
      </c>
      <c r="P38" s="235"/>
      <c r="Q38" s="235"/>
      <c r="R38" s="235">
        <f>COUNTIF(B29:BC29,"ДП")</f>
        <v>0</v>
      </c>
      <c r="S38" s="235"/>
      <c r="T38" s="235"/>
      <c r="U38" s="235"/>
      <c r="V38" s="235"/>
      <c r="W38" s="235">
        <f>COUNTIF(B29:BC29,"К")</f>
        <v>5</v>
      </c>
      <c r="X38" s="235"/>
      <c r="Y38" s="235"/>
      <c r="Z38" s="236">
        <f>SUM(C38:Y38)</f>
        <v>43</v>
      </c>
      <c r="AA38" s="236"/>
      <c r="AB38" s="39"/>
      <c r="AC38" s="233" t="str">
        <f>D78</f>
        <v>Виробнича практика</v>
      </c>
      <c r="AD38" s="233"/>
      <c r="AE38" s="233"/>
      <c r="AF38" s="233"/>
      <c r="AG38" s="233"/>
      <c r="AH38" s="233"/>
      <c r="AI38" s="233"/>
      <c r="AJ38" s="233"/>
      <c r="AK38" s="237">
        <v>7</v>
      </c>
      <c r="AL38" s="237"/>
      <c r="AM38" s="238">
        <v>4</v>
      </c>
      <c r="AN38" s="238"/>
      <c r="AO38" s="39"/>
      <c r="AP38" s="67"/>
      <c r="AQ38" s="68"/>
      <c r="AR38" s="68"/>
      <c r="AS38" s="68"/>
      <c r="AT38" s="68"/>
      <c r="AU38" s="68"/>
      <c r="AV38" s="68"/>
      <c r="AW38" s="67"/>
      <c r="AX38" s="67"/>
      <c r="AY38" s="68"/>
      <c r="AZ38" s="68"/>
      <c r="BA38" s="67"/>
      <c r="BB38" s="67"/>
      <c r="BC38" s="67"/>
    </row>
    <row r="39" spans="1:56" ht="30.75" customHeight="1" x14ac:dyDescent="0.3">
      <c r="A39" s="214" t="s">
        <v>78</v>
      </c>
      <c r="B39" s="214"/>
      <c r="C39" s="215">
        <f>SUM(C35:F38)</f>
        <v>110</v>
      </c>
      <c r="D39" s="215"/>
      <c r="E39" s="215"/>
      <c r="F39" s="215"/>
      <c r="G39" s="215">
        <f>SUM(G35:J38)</f>
        <v>24</v>
      </c>
      <c r="H39" s="215"/>
      <c r="I39" s="215"/>
      <c r="J39" s="215"/>
      <c r="K39" s="215">
        <f>SUM(K35:N38)</f>
        <v>16</v>
      </c>
      <c r="L39" s="215"/>
      <c r="M39" s="215"/>
      <c r="N39" s="215"/>
      <c r="O39" s="215">
        <f>SUM(O38)</f>
        <v>2</v>
      </c>
      <c r="P39" s="215"/>
      <c r="Q39" s="215"/>
      <c r="R39" s="215">
        <f>SUM(R38)</f>
        <v>0</v>
      </c>
      <c r="S39" s="215"/>
      <c r="T39" s="215"/>
      <c r="U39" s="215"/>
      <c r="V39" s="215"/>
      <c r="W39" s="215">
        <f>SUM(W35:Y38)</f>
        <v>47</v>
      </c>
      <c r="X39" s="215"/>
      <c r="Y39" s="215"/>
      <c r="Z39" s="216">
        <f>SUM(Z35:AA38)</f>
        <v>199</v>
      </c>
      <c r="AA39" s="216"/>
      <c r="AB39" s="39"/>
      <c r="AC39" s="217" t="str">
        <f>D78</f>
        <v>Виробнича практика</v>
      </c>
      <c r="AD39" s="217"/>
      <c r="AE39" s="217"/>
      <c r="AF39" s="217"/>
      <c r="AG39" s="217"/>
      <c r="AH39" s="217"/>
      <c r="AI39" s="217"/>
      <c r="AJ39" s="217"/>
      <c r="AK39" s="218">
        <v>8</v>
      </c>
      <c r="AL39" s="218"/>
      <c r="AM39" s="219">
        <v>4</v>
      </c>
      <c r="AN39" s="219"/>
      <c r="AO39" s="39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</row>
    <row r="40" spans="1:56" ht="46.5" customHeight="1" x14ac:dyDescent="0.4">
      <c r="A40" s="220" t="s">
        <v>79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</row>
    <row r="41" spans="1:56" ht="24.75" customHeight="1" x14ac:dyDescent="0.3">
      <c r="A41" s="221" t="s">
        <v>80</v>
      </c>
      <c r="B41" s="221"/>
      <c r="C41" s="221"/>
      <c r="D41" s="222" t="s">
        <v>81</v>
      </c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3" t="s">
        <v>82</v>
      </c>
      <c r="S41" s="223"/>
      <c r="T41" s="223"/>
      <c r="U41" s="223"/>
      <c r="V41" s="223"/>
      <c r="W41" s="223"/>
      <c r="X41" s="223"/>
      <c r="Y41" s="223"/>
      <c r="Z41" s="224" t="s">
        <v>83</v>
      </c>
      <c r="AA41" s="224"/>
      <c r="AB41" s="225" t="s">
        <v>84</v>
      </c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3" t="s">
        <v>85</v>
      </c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</row>
    <row r="42" spans="1:56" ht="23.25" customHeight="1" x14ac:dyDescent="0.3">
      <c r="A42" s="221"/>
      <c r="B42" s="221"/>
      <c r="C42" s="221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6" t="s">
        <v>86</v>
      </c>
      <c r="S42" s="226"/>
      <c r="T42" s="226"/>
      <c r="U42" s="226"/>
      <c r="V42" s="227" t="s">
        <v>87</v>
      </c>
      <c r="W42" s="227"/>
      <c r="X42" s="227"/>
      <c r="Y42" s="228" t="s">
        <v>88</v>
      </c>
      <c r="Z42" s="224"/>
      <c r="AA42" s="224"/>
      <c r="AB42" s="227" t="s">
        <v>89</v>
      </c>
      <c r="AC42" s="227"/>
      <c r="AD42" s="229" t="s">
        <v>90</v>
      </c>
      <c r="AE42" s="229"/>
      <c r="AF42" s="229"/>
      <c r="AG42" s="229"/>
      <c r="AH42" s="229"/>
      <c r="AI42" s="229"/>
      <c r="AJ42" s="229"/>
      <c r="AK42" s="229"/>
      <c r="AL42" s="228" t="s">
        <v>91</v>
      </c>
      <c r="AM42" s="228"/>
      <c r="AN42" s="207" t="s">
        <v>92</v>
      </c>
      <c r="AO42" s="207"/>
      <c r="AP42" s="207"/>
      <c r="AQ42" s="207"/>
      <c r="AR42" s="208" t="s">
        <v>93</v>
      </c>
      <c r="AS42" s="208"/>
      <c r="AT42" s="208"/>
      <c r="AU42" s="208"/>
      <c r="AV42" s="208" t="s">
        <v>94</v>
      </c>
      <c r="AW42" s="208"/>
      <c r="AX42" s="208"/>
      <c r="AY42" s="208"/>
      <c r="AZ42" s="209" t="s">
        <v>95</v>
      </c>
      <c r="BA42" s="209"/>
      <c r="BB42" s="209"/>
      <c r="BC42" s="209"/>
    </row>
    <row r="43" spans="1:56" ht="24.75" customHeight="1" x14ac:dyDescent="0.3">
      <c r="A43" s="221"/>
      <c r="B43" s="221"/>
      <c r="C43" s="221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6"/>
      <c r="S43" s="226"/>
      <c r="T43" s="226"/>
      <c r="U43" s="226"/>
      <c r="V43" s="227"/>
      <c r="W43" s="227"/>
      <c r="X43" s="227"/>
      <c r="Y43" s="228"/>
      <c r="Z43" s="224"/>
      <c r="AA43" s="224"/>
      <c r="AB43" s="227"/>
      <c r="AC43" s="227"/>
      <c r="AD43" s="227" t="s">
        <v>68</v>
      </c>
      <c r="AE43" s="227"/>
      <c r="AF43" s="229" t="s">
        <v>96</v>
      </c>
      <c r="AG43" s="229"/>
      <c r="AH43" s="229"/>
      <c r="AI43" s="229"/>
      <c r="AJ43" s="229"/>
      <c r="AK43" s="229"/>
      <c r="AL43" s="228"/>
      <c r="AM43" s="228"/>
      <c r="AN43" s="210" t="s">
        <v>97</v>
      </c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</row>
    <row r="44" spans="1:56" ht="24.75" customHeight="1" x14ac:dyDescent="0.3">
      <c r="A44" s="221"/>
      <c r="B44" s="221"/>
      <c r="C44" s="221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6"/>
      <c r="S44" s="226"/>
      <c r="T44" s="226"/>
      <c r="U44" s="226"/>
      <c r="V44" s="227"/>
      <c r="W44" s="227"/>
      <c r="X44" s="227"/>
      <c r="Y44" s="228"/>
      <c r="Z44" s="224"/>
      <c r="AA44" s="224"/>
      <c r="AB44" s="227"/>
      <c r="AC44" s="227"/>
      <c r="AD44" s="227"/>
      <c r="AE44" s="227"/>
      <c r="AF44" s="206" t="s">
        <v>98</v>
      </c>
      <c r="AG44" s="206"/>
      <c r="AH44" s="206" t="s">
        <v>99</v>
      </c>
      <c r="AI44" s="206"/>
      <c r="AJ44" s="206" t="s">
        <v>100</v>
      </c>
      <c r="AK44" s="206"/>
      <c r="AL44" s="228"/>
      <c r="AM44" s="228"/>
      <c r="AN44" s="207">
        <v>1</v>
      </c>
      <c r="AO44" s="207"/>
      <c r="AP44" s="208">
        <v>2</v>
      </c>
      <c r="AQ44" s="208"/>
      <c r="AR44" s="208">
        <v>3</v>
      </c>
      <c r="AS44" s="208"/>
      <c r="AT44" s="208">
        <v>4</v>
      </c>
      <c r="AU44" s="208"/>
      <c r="AV44" s="208">
        <v>5</v>
      </c>
      <c r="AW44" s="208"/>
      <c r="AX44" s="208">
        <v>6</v>
      </c>
      <c r="AY44" s="208"/>
      <c r="AZ44" s="208">
        <v>7</v>
      </c>
      <c r="BA44" s="208"/>
      <c r="BB44" s="209">
        <v>8</v>
      </c>
      <c r="BC44" s="209"/>
    </row>
    <row r="45" spans="1:56" ht="23.25" customHeight="1" x14ac:dyDescent="0.3">
      <c r="A45" s="221"/>
      <c r="B45" s="221"/>
      <c r="C45" s="221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6"/>
      <c r="S45" s="226"/>
      <c r="T45" s="226"/>
      <c r="U45" s="226"/>
      <c r="V45" s="227"/>
      <c r="W45" s="227"/>
      <c r="X45" s="227"/>
      <c r="Y45" s="228"/>
      <c r="Z45" s="224"/>
      <c r="AA45" s="224"/>
      <c r="AB45" s="227"/>
      <c r="AC45" s="227"/>
      <c r="AD45" s="227"/>
      <c r="AE45" s="227"/>
      <c r="AF45" s="206"/>
      <c r="AG45" s="206"/>
      <c r="AH45" s="206"/>
      <c r="AI45" s="206"/>
      <c r="AJ45" s="206"/>
      <c r="AK45" s="206"/>
      <c r="AL45" s="228"/>
      <c r="AM45" s="228"/>
      <c r="AN45" s="210" t="s">
        <v>101</v>
      </c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</row>
    <row r="46" spans="1:56" ht="24.75" customHeight="1" x14ac:dyDescent="0.3">
      <c r="A46" s="221"/>
      <c r="B46" s="221"/>
      <c r="C46" s="221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6"/>
      <c r="S46" s="226"/>
      <c r="T46" s="226"/>
      <c r="U46" s="226"/>
      <c r="V46" s="227"/>
      <c r="W46" s="227"/>
      <c r="X46" s="227"/>
      <c r="Y46" s="228"/>
      <c r="Z46" s="224"/>
      <c r="AA46" s="224"/>
      <c r="AB46" s="227"/>
      <c r="AC46" s="227"/>
      <c r="AD46" s="227"/>
      <c r="AE46" s="227"/>
      <c r="AF46" s="206"/>
      <c r="AG46" s="206"/>
      <c r="AH46" s="206"/>
      <c r="AI46" s="206"/>
      <c r="AJ46" s="206"/>
      <c r="AK46" s="206"/>
      <c r="AL46" s="228"/>
      <c r="AM46" s="228"/>
      <c r="AN46" s="211">
        <f>COUNTIF(B26:R26,"")</f>
        <v>15</v>
      </c>
      <c r="AO46" s="211"/>
      <c r="AP46" s="212">
        <f>COUNTIF(Z26:AR26,"")</f>
        <v>18</v>
      </c>
      <c r="AQ46" s="212"/>
      <c r="AR46" s="212">
        <f>COUNTIF(B27:R27,"")</f>
        <v>15</v>
      </c>
      <c r="AS46" s="212"/>
      <c r="AT46" s="212">
        <f>COUNTIF(Z27:AR27,"")</f>
        <v>16</v>
      </c>
      <c r="AU46" s="212"/>
      <c r="AV46" s="212">
        <f>COUNTIF(B28:R28,"")</f>
        <v>13</v>
      </c>
      <c r="AW46" s="212"/>
      <c r="AX46" s="212">
        <f>COUNTIF(Z28:AV28,"")</f>
        <v>14</v>
      </c>
      <c r="AY46" s="212"/>
      <c r="AZ46" s="212">
        <f>COUNTIF(B29:V29,"")</f>
        <v>11</v>
      </c>
      <c r="BA46" s="212"/>
      <c r="BB46" s="213">
        <f>COUNTIF(Z29:AR29,"")</f>
        <v>12</v>
      </c>
      <c r="BC46" s="213"/>
    </row>
    <row r="47" spans="1:56" ht="28.2" x14ac:dyDescent="0.3">
      <c r="A47" s="203" t="s">
        <v>102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</row>
    <row r="48" spans="1:56" ht="28.2" x14ac:dyDescent="0.3">
      <c r="A48" s="174" t="s">
        <v>103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</row>
    <row r="49" spans="1:63" ht="30.75" customHeight="1" x14ac:dyDescent="0.3">
      <c r="A49" s="176" t="s">
        <v>104</v>
      </c>
      <c r="B49" s="176"/>
      <c r="C49" s="176"/>
      <c r="D49" s="204" t="s">
        <v>105</v>
      </c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172">
        <v>1</v>
      </c>
      <c r="S49" s="172"/>
      <c r="T49" s="172"/>
      <c r="U49" s="172"/>
      <c r="V49" s="192"/>
      <c r="W49" s="192"/>
      <c r="X49" s="69"/>
      <c r="Y49" s="70"/>
      <c r="Z49" s="172">
        <f t="shared" ref="Z49:Z54" si="0">AN49+AP49+AR49+AT49+AV49+AX49+AZ49+BB49</f>
        <v>3</v>
      </c>
      <c r="AA49" s="172"/>
      <c r="AB49" s="186">
        <f t="shared" ref="AB49:AB54" si="1">Z49*30</f>
        <v>90</v>
      </c>
      <c r="AC49" s="186"/>
      <c r="AD49" s="186">
        <f t="shared" ref="AD49:AD54" si="2">AF49+AH49+AJ49</f>
        <v>30</v>
      </c>
      <c r="AE49" s="186"/>
      <c r="AF49" s="186">
        <v>16</v>
      </c>
      <c r="AG49" s="186"/>
      <c r="AH49" s="186"/>
      <c r="AI49" s="186"/>
      <c r="AJ49" s="186">
        <v>14</v>
      </c>
      <c r="AK49" s="186"/>
      <c r="AL49" s="183">
        <f t="shared" ref="AL49:AL54" si="3">AB49-AD49</f>
        <v>60</v>
      </c>
      <c r="AM49" s="183"/>
      <c r="AN49" s="205">
        <v>3</v>
      </c>
      <c r="AO49" s="205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3"/>
      <c r="BC49" s="183"/>
    </row>
    <row r="50" spans="1:63" ht="30.75" customHeight="1" x14ac:dyDescent="0.3">
      <c r="A50" s="176" t="s">
        <v>106</v>
      </c>
      <c r="B50" s="176"/>
      <c r="C50" s="176"/>
      <c r="D50" s="169" t="s">
        <v>107</v>
      </c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200">
        <v>1</v>
      </c>
      <c r="S50" s="200"/>
      <c r="T50" s="200"/>
      <c r="U50" s="200"/>
      <c r="V50" s="201"/>
      <c r="W50" s="201"/>
      <c r="X50" s="72"/>
      <c r="Y50" s="73"/>
      <c r="Z50" s="172">
        <f t="shared" si="0"/>
        <v>6</v>
      </c>
      <c r="AA50" s="172"/>
      <c r="AB50" s="139">
        <f t="shared" si="1"/>
        <v>180</v>
      </c>
      <c r="AC50" s="139"/>
      <c r="AD50" s="139">
        <f t="shared" si="2"/>
        <v>60</v>
      </c>
      <c r="AE50" s="139"/>
      <c r="AF50" s="186"/>
      <c r="AG50" s="186"/>
      <c r="AH50" s="186"/>
      <c r="AI50" s="186"/>
      <c r="AJ50" s="186">
        <f>Z50*10</f>
        <v>60</v>
      </c>
      <c r="AK50" s="186"/>
      <c r="AL50" s="163">
        <f t="shared" si="3"/>
        <v>120</v>
      </c>
      <c r="AM50" s="163"/>
      <c r="AN50" s="202">
        <v>6</v>
      </c>
      <c r="AO50" s="202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9"/>
      <c r="BC50" s="199"/>
    </row>
    <row r="51" spans="1:63" ht="30.75" customHeight="1" x14ac:dyDescent="0.3">
      <c r="A51" s="176" t="s">
        <v>108</v>
      </c>
      <c r="B51" s="176"/>
      <c r="C51" s="176"/>
      <c r="D51" s="169" t="s">
        <v>109</v>
      </c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200"/>
      <c r="S51" s="200"/>
      <c r="T51" s="200"/>
      <c r="U51" s="200"/>
      <c r="V51" s="201">
        <v>3</v>
      </c>
      <c r="W51" s="201"/>
      <c r="X51" s="72"/>
      <c r="Y51" s="73"/>
      <c r="Z51" s="172">
        <f t="shared" si="0"/>
        <v>3</v>
      </c>
      <c r="AA51" s="172"/>
      <c r="AB51" s="139">
        <f t="shared" si="1"/>
        <v>90</v>
      </c>
      <c r="AC51" s="139"/>
      <c r="AD51" s="139">
        <f t="shared" si="2"/>
        <v>30</v>
      </c>
      <c r="AE51" s="139"/>
      <c r="AF51" s="186">
        <v>16</v>
      </c>
      <c r="AG51" s="186"/>
      <c r="AH51" s="186"/>
      <c r="AI51" s="186"/>
      <c r="AJ51" s="186">
        <v>14</v>
      </c>
      <c r="AK51" s="186"/>
      <c r="AL51" s="163">
        <f t="shared" si="3"/>
        <v>60</v>
      </c>
      <c r="AM51" s="163"/>
      <c r="AN51" s="202"/>
      <c r="AO51" s="202"/>
      <c r="AP51" s="191"/>
      <c r="AQ51" s="191"/>
      <c r="AR51" s="191">
        <v>3</v>
      </c>
      <c r="AS51" s="191"/>
      <c r="AT51" s="191"/>
      <c r="AU51" s="191"/>
      <c r="AV51" s="191"/>
      <c r="AW51" s="191"/>
      <c r="AX51" s="191"/>
      <c r="AY51" s="191"/>
      <c r="AZ51" s="191"/>
      <c r="BA51" s="191"/>
      <c r="BB51" s="199"/>
      <c r="BC51" s="199"/>
    </row>
    <row r="52" spans="1:63" ht="62.25" customHeight="1" x14ac:dyDescent="0.3">
      <c r="A52" s="176" t="s">
        <v>110</v>
      </c>
      <c r="B52" s="176"/>
      <c r="C52" s="176"/>
      <c r="D52" s="169" t="s">
        <v>111</v>
      </c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70">
        <v>1</v>
      </c>
      <c r="S52" s="170"/>
      <c r="T52" s="170"/>
      <c r="U52" s="170"/>
      <c r="V52" s="171"/>
      <c r="W52" s="171"/>
      <c r="X52" s="72"/>
      <c r="Y52" s="73"/>
      <c r="Z52" s="170">
        <f t="shared" si="0"/>
        <v>3</v>
      </c>
      <c r="AA52" s="170"/>
      <c r="AB52" s="139">
        <f t="shared" si="1"/>
        <v>90</v>
      </c>
      <c r="AC52" s="139"/>
      <c r="AD52" s="139">
        <f t="shared" si="2"/>
        <v>30</v>
      </c>
      <c r="AE52" s="139"/>
      <c r="AF52" s="186">
        <v>16</v>
      </c>
      <c r="AG52" s="186"/>
      <c r="AH52" s="186"/>
      <c r="AI52" s="186"/>
      <c r="AJ52" s="186">
        <v>14</v>
      </c>
      <c r="AK52" s="186"/>
      <c r="AL52" s="163">
        <f t="shared" si="3"/>
        <v>60</v>
      </c>
      <c r="AM52" s="163"/>
      <c r="AN52" s="198">
        <v>3</v>
      </c>
      <c r="AO52" s="198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63"/>
      <c r="BC52" s="163"/>
    </row>
    <row r="53" spans="1:63" s="68" customFormat="1" ht="32.25" customHeight="1" x14ac:dyDescent="0.3">
      <c r="A53" s="176" t="s">
        <v>112</v>
      </c>
      <c r="B53" s="176"/>
      <c r="C53" s="176"/>
      <c r="D53" s="169" t="s">
        <v>113</v>
      </c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70">
        <v>2</v>
      </c>
      <c r="S53" s="170"/>
      <c r="T53" s="170"/>
      <c r="U53" s="170"/>
      <c r="V53" s="171"/>
      <c r="W53" s="171"/>
      <c r="X53" s="72"/>
      <c r="Y53" s="73"/>
      <c r="Z53" s="170">
        <f t="shared" si="0"/>
        <v>3</v>
      </c>
      <c r="AA53" s="170"/>
      <c r="AB53" s="139">
        <f t="shared" si="1"/>
        <v>90</v>
      </c>
      <c r="AC53" s="139"/>
      <c r="AD53" s="139">
        <f t="shared" si="2"/>
        <v>30</v>
      </c>
      <c r="AE53" s="139"/>
      <c r="AF53" s="186">
        <v>16</v>
      </c>
      <c r="AG53" s="186"/>
      <c r="AH53" s="186"/>
      <c r="AI53" s="186"/>
      <c r="AJ53" s="186">
        <v>14</v>
      </c>
      <c r="AK53" s="186"/>
      <c r="AL53" s="163">
        <f t="shared" si="3"/>
        <v>60</v>
      </c>
      <c r="AM53" s="163"/>
      <c r="AN53" s="198"/>
      <c r="AO53" s="198"/>
      <c r="AP53" s="139">
        <v>3</v>
      </c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63"/>
      <c r="BC53" s="163"/>
    </row>
    <row r="54" spans="1:63" s="68" customFormat="1" ht="57" customHeight="1" x14ac:dyDescent="0.3">
      <c r="A54" s="176" t="s">
        <v>114</v>
      </c>
      <c r="B54" s="176"/>
      <c r="C54" s="176"/>
      <c r="D54" s="197" t="s">
        <v>115</v>
      </c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72">
        <v>2</v>
      </c>
      <c r="S54" s="172"/>
      <c r="T54" s="172"/>
      <c r="U54" s="172"/>
      <c r="V54" s="192"/>
      <c r="W54" s="192"/>
      <c r="X54" s="69"/>
      <c r="Y54" s="70"/>
      <c r="Z54" s="172">
        <f t="shared" si="0"/>
        <v>4</v>
      </c>
      <c r="AA54" s="172"/>
      <c r="AB54" s="186">
        <f t="shared" si="1"/>
        <v>120</v>
      </c>
      <c r="AC54" s="186"/>
      <c r="AD54" s="186">
        <f t="shared" si="2"/>
        <v>40</v>
      </c>
      <c r="AE54" s="186"/>
      <c r="AF54" s="186">
        <f>Z54*5</f>
        <v>20</v>
      </c>
      <c r="AG54" s="186"/>
      <c r="AH54" s="186">
        <f>Z54*5</f>
        <v>20</v>
      </c>
      <c r="AI54" s="186"/>
      <c r="AJ54" s="186"/>
      <c r="AK54" s="186"/>
      <c r="AL54" s="183">
        <f t="shared" si="3"/>
        <v>80</v>
      </c>
      <c r="AM54" s="183"/>
      <c r="AN54" s="172"/>
      <c r="AO54" s="172"/>
      <c r="AP54" s="186">
        <v>4</v>
      </c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3"/>
      <c r="BC54" s="183"/>
    </row>
    <row r="55" spans="1:63" ht="30.75" customHeight="1" x14ac:dyDescent="0.3">
      <c r="A55" s="196" t="s">
        <v>68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65">
        <f>COUNT(R49:U54)</f>
        <v>5</v>
      </c>
      <c r="S55" s="165"/>
      <c r="T55" s="165"/>
      <c r="U55" s="165"/>
      <c r="V55" s="166">
        <f>COUNT(V49:X54)</f>
        <v>1</v>
      </c>
      <c r="W55" s="166"/>
      <c r="X55" s="166"/>
      <c r="Y55" s="76">
        <f>SUM(Y49:Y54)</f>
        <v>0</v>
      </c>
      <c r="Z55" s="165">
        <f>SUM(Z49:AA54)</f>
        <v>22</v>
      </c>
      <c r="AA55" s="165"/>
      <c r="AB55" s="166">
        <f>SUM(AB49:AC54)</f>
        <v>660</v>
      </c>
      <c r="AC55" s="166"/>
      <c r="AD55" s="166">
        <f>SUM(AD49:AE54)</f>
        <v>220</v>
      </c>
      <c r="AE55" s="166"/>
      <c r="AF55" s="166">
        <f>SUM(AF49:AG54)</f>
        <v>84</v>
      </c>
      <c r="AG55" s="166"/>
      <c r="AH55" s="166">
        <f>SUM(AH49:AI54)</f>
        <v>20</v>
      </c>
      <c r="AI55" s="166"/>
      <c r="AJ55" s="166">
        <f>SUM(AJ49:AK54)</f>
        <v>116</v>
      </c>
      <c r="AK55" s="166"/>
      <c r="AL55" s="167">
        <f>SUM(AL49:AM54)</f>
        <v>440</v>
      </c>
      <c r="AM55" s="167"/>
      <c r="AN55" s="165">
        <f>SUM(AN49:AO54)</f>
        <v>12</v>
      </c>
      <c r="AO55" s="165"/>
      <c r="AP55" s="166">
        <f>SUM(AP49:AQ54)</f>
        <v>7</v>
      </c>
      <c r="AQ55" s="166"/>
      <c r="AR55" s="166">
        <f>SUM(AR49:AS54)</f>
        <v>3</v>
      </c>
      <c r="AS55" s="166"/>
      <c r="AT55" s="166">
        <f>SUM(AT49:AU54)</f>
        <v>0</v>
      </c>
      <c r="AU55" s="166"/>
      <c r="AV55" s="166">
        <f>SUM(AV49:AW54)</f>
        <v>0</v>
      </c>
      <c r="AW55" s="166"/>
      <c r="AX55" s="166">
        <f>SUM(AX49:AY54)</f>
        <v>0</v>
      </c>
      <c r="AY55" s="166"/>
      <c r="AZ55" s="166">
        <f>SUM(AZ49:BA54)</f>
        <v>0</v>
      </c>
      <c r="BA55" s="166"/>
      <c r="BB55" s="167">
        <f>SUM(BB49:BC54)</f>
        <v>0</v>
      </c>
      <c r="BC55" s="167"/>
    </row>
    <row r="56" spans="1:63" ht="30.75" customHeight="1" x14ac:dyDescent="0.3">
      <c r="A56" s="195" t="s">
        <v>116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5"/>
      <c r="BB56" s="195"/>
      <c r="BC56" s="195"/>
    </row>
    <row r="57" spans="1:63" ht="51" customHeight="1" x14ac:dyDescent="0.3">
      <c r="A57" s="176" t="s">
        <v>117</v>
      </c>
      <c r="B57" s="176"/>
      <c r="C57" s="176"/>
      <c r="D57" s="169" t="s">
        <v>118</v>
      </c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70"/>
      <c r="S57" s="170"/>
      <c r="T57" s="170"/>
      <c r="U57" s="170"/>
      <c r="V57" s="171">
        <v>1</v>
      </c>
      <c r="W57" s="171"/>
      <c r="X57" s="72"/>
      <c r="Y57" s="73"/>
      <c r="Z57" s="188">
        <f t="shared" ref="Z57:Z72" si="4">SUM(AN57,AP57,AR57,AT57,AV57,AX57,AZ57,BB57)</f>
        <v>3</v>
      </c>
      <c r="AA57" s="188"/>
      <c r="AB57" s="139">
        <f t="shared" ref="AB57:AB72" si="5">Z57*30</f>
        <v>90</v>
      </c>
      <c r="AC57" s="139"/>
      <c r="AD57" s="139">
        <f t="shared" ref="AD57:AD72" si="6">AF57+AH57+AJ57</f>
        <v>30</v>
      </c>
      <c r="AE57" s="139"/>
      <c r="AF57" s="189">
        <v>16</v>
      </c>
      <c r="AG57" s="189"/>
      <c r="AH57" s="139"/>
      <c r="AI57" s="139"/>
      <c r="AJ57" s="190">
        <v>14</v>
      </c>
      <c r="AK57" s="190"/>
      <c r="AL57" s="163">
        <f t="shared" ref="AL57:AL72" si="7">AB57-AD57</f>
        <v>60</v>
      </c>
      <c r="AM57" s="163"/>
      <c r="AN57" s="170">
        <v>3</v>
      </c>
      <c r="AO57" s="170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63"/>
      <c r="BC57" s="163"/>
    </row>
    <row r="58" spans="1:63" ht="27" customHeight="1" x14ac:dyDescent="0.3">
      <c r="A58" s="176" t="s">
        <v>119</v>
      </c>
      <c r="B58" s="176"/>
      <c r="C58" s="176"/>
      <c r="D58" s="169" t="s">
        <v>120</v>
      </c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77"/>
      <c r="S58" s="69">
        <v>2</v>
      </c>
      <c r="T58" s="69"/>
      <c r="U58" s="78"/>
      <c r="V58" s="192"/>
      <c r="W58" s="192"/>
      <c r="X58" s="69"/>
      <c r="Y58" s="70"/>
      <c r="Z58" s="188">
        <f t="shared" si="4"/>
        <v>3</v>
      </c>
      <c r="AA58" s="188"/>
      <c r="AB58" s="139">
        <f t="shared" si="5"/>
        <v>90</v>
      </c>
      <c r="AC58" s="139"/>
      <c r="AD58" s="139">
        <f t="shared" si="6"/>
        <v>30</v>
      </c>
      <c r="AE58" s="139"/>
      <c r="AF58" s="189">
        <v>16</v>
      </c>
      <c r="AG58" s="189"/>
      <c r="AH58" s="139"/>
      <c r="AI58" s="139"/>
      <c r="AJ58" s="190">
        <v>14</v>
      </c>
      <c r="AK58" s="190"/>
      <c r="AL58" s="163">
        <f t="shared" si="7"/>
        <v>60</v>
      </c>
      <c r="AM58" s="163"/>
      <c r="AN58" s="172"/>
      <c r="AO58" s="172"/>
      <c r="AP58" s="186">
        <v>3</v>
      </c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3"/>
      <c r="BC58" s="183"/>
    </row>
    <row r="59" spans="1:63" ht="27.75" customHeight="1" x14ac:dyDescent="0.3">
      <c r="A59" s="176" t="s">
        <v>121</v>
      </c>
      <c r="B59" s="176"/>
      <c r="C59" s="176"/>
      <c r="D59" s="169" t="s">
        <v>122</v>
      </c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70">
        <v>3</v>
      </c>
      <c r="S59" s="170"/>
      <c r="T59" s="170"/>
      <c r="U59" s="170"/>
      <c r="V59" s="171"/>
      <c r="W59" s="171"/>
      <c r="X59" s="72"/>
      <c r="Y59" s="73"/>
      <c r="Z59" s="188">
        <f t="shared" si="4"/>
        <v>3</v>
      </c>
      <c r="AA59" s="188"/>
      <c r="AB59" s="139">
        <f t="shared" si="5"/>
        <v>90</v>
      </c>
      <c r="AC59" s="139"/>
      <c r="AD59" s="139">
        <f t="shared" si="6"/>
        <v>30</v>
      </c>
      <c r="AE59" s="139"/>
      <c r="AF59" s="189">
        <v>16</v>
      </c>
      <c r="AG59" s="189"/>
      <c r="AH59" s="139"/>
      <c r="AI59" s="139"/>
      <c r="AJ59" s="190">
        <v>14</v>
      </c>
      <c r="AK59" s="190"/>
      <c r="AL59" s="163">
        <f t="shared" si="7"/>
        <v>60</v>
      </c>
      <c r="AM59" s="163"/>
      <c r="AN59" s="170"/>
      <c r="AO59" s="170"/>
      <c r="AP59" s="139"/>
      <c r="AQ59" s="139"/>
      <c r="AR59" s="139">
        <v>3</v>
      </c>
      <c r="AS59" s="139"/>
      <c r="AT59" s="139"/>
      <c r="AU59" s="139"/>
      <c r="AV59" s="139"/>
      <c r="AW59" s="139"/>
      <c r="AX59" s="139"/>
      <c r="AY59" s="139"/>
      <c r="AZ59" s="139"/>
      <c r="BA59" s="139"/>
      <c r="BB59" s="163"/>
      <c r="BC59" s="163"/>
    </row>
    <row r="60" spans="1:63" ht="27.75" customHeight="1" x14ac:dyDescent="0.3">
      <c r="A60" s="176" t="s">
        <v>123</v>
      </c>
      <c r="B60" s="176"/>
      <c r="C60" s="176"/>
      <c r="D60" s="169" t="s">
        <v>124</v>
      </c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79"/>
      <c r="S60" s="72">
        <v>4</v>
      </c>
      <c r="T60" s="72"/>
      <c r="U60" s="80"/>
      <c r="V60" s="171"/>
      <c r="W60" s="171"/>
      <c r="X60" s="72"/>
      <c r="Y60" s="73"/>
      <c r="Z60" s="188">
        <f t="shared" si="4"/>
        <v>3</v>
      </c>
      <c r="AA60" s="188"/>
      <c r="AB60" s="139">
        <f t="shared" si="5"/>
        <v>90</v>
      </c>
      <c r="AC60" s="139"/>
      <c r="AD60" s="139">
        <f t="shared" si="6"/>
        <v>30</v>
      </c>
      <c r="AE60" s="139"/>
      <c r="AF60" s="189">
        <v>16</v>
      </c>
      <c r="AG60" s="189"/>
      <c r="AH60" s="139"/>
      <c r="AI60" s="139"/>
      <c r="AJ60" s="190">
        <v>14</v>
      </c>
      <c r="AK60" s="190"/>
      <c r="AL60" s="163">
        <f t="shared" si="7"/>
        <v>60</v>
      </c>
      <c r="AM60" s="163"/>
      <c r="AN60" s="170"/>
      <c r="AO60" s="170"/>
      <c r="AP60" s="139"/>
      <c r="AQ60" s="139"/>
      <c r="AR60" s="139"/>
      <c r="AS60" s="139"/>
      <c r="AT60" s="139">
        <v>3</v>
      </c>
      <c r="AU60" s="139"/>
      <c r="AV60" s="139"/>
      <c r="AW60" s="139"/>
      <c r="AX60" s="139"/>
      <c r="AY60" s="139"/>
      <c r="AZ60" s="139"/>
      <c r="BA60" s="139"/>
      <c r="BB60" s="163"/>
      <c r="BC60" s="163"/>
    </row>
    <row r="61" spans="1:63" ht="27.75" customHeight="1" x14ac:dyDescent="0.3">
      <c r="A61" s="176" t="s">
        <v>125</v>
      </c>
      <c r="B61" s="176"/>
      <c r="C61" s="176"/>
      <c r="D61" s="169" t="s">
        <v>126</v>
      </c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70">
        <v>2</v>
      </c>
      <c r="S61" s="170"/>
      <c r="T61" s="170"/>
      <c r="U61" s="170"/>
      <c r="V61" s="171">
        <v>1</v>
      </c>
      <c r="W61" s="171"/>
      <c r="X61" s="80"/>
      <c r="Y61" s="81"/>
      <c r="Z61" s="188">
        <f t="shared" si="4"/>
        <v>8</v>
      </c>
      <c r="AA61" s="188"/>
      <c r="AB61" s="139">
        <f t="shared" si="5"/>
        <v>240</v>
      </c>
      <c r="AC61" s="139"/>
      <c r="AD61" s="139">
        <f t="shared" si="6"/>
        <v>80</v>
      </c>
      <c r="AE61" s="139"/>
      <c r="AF61" s="189">
        <v>36</v>
      </c>
      <c r="AG61" s="189"/>
      <c r="AH61" s="139"/>
      <c r="AI61" s="139"/>
      <c r="AJ61" s="190">
        <v>44</v>
      </c>
      <c r="AK61" s="190"/>
      <c r="AL61" s="163">
        <f t="shared" si="7"/>
        <v>160</v>
      </c>
      <c r="AM61" s="163"/>
      <c r="AN61" s="170">
        <v>3</v>
      </c>
      <c r="AO61" s="170"/>
      <c r="AP61" s="139">
        <v>5</v>
      </c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63"/>
      <c r="BC61" s="163"/>
    </row>
    <row r="62" spans="1:63" ht="51" customHeight="1" x14ac:dyDescent="0.3">
      <c r="A62" s="176" t="s">
        <v>127</v>
      </c>
      <c r="B62" s="176"/>
      <c r="C62" s="176"/>
      <c r="D62" s="169" t="s">
        <v>128</v>
      </c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70">
        <v>1</v>
      </c>
      <c r="S62" s="170"/>
      <c r="T62" s="170"/>
      <c r="U62" s="170"/>
      <c r="V62" s="171"/>
      <c r="W62" s="171"/>
      <c r="X62" s="80"/>
      <c r="Y62" s="81"/>
      <c r="Z62" s="188">
        <f t="shared" si="4"/>
        <v>5</v>
      </c>
      <c r="AA62" s="188"/>
      <c r="AB62" s="139">
        <f t="shared" si="5"/>
        <v>150</v>
      </c>
      <c r="AC62" s="139"/>
      <c r="AD62" s="139">
        <f t="shared" si="6"/>
        <v>50</v>
      </c>
      <c r="AE62" s="139"/>
      <c r="AF62" s="189">
        <v>10</v>
      </c>
      <c r="AG62" s="189"/>
      <c r="AH62" s="139">
        <v>20</v>
      </c>
      <c r="AI62" s="139"/>
      <c r="AJ62" s="190">
        <v>20</v>
      </c>
      <c r="AK62" s="190"/>
      <c r="AL62" s="163">
        <f t="shared" si="7"/>
        <v>100</v>
      </c>
      <c r="AM62" s="163"/>
      <c r="AN62" s="170">
        <v>5</v>
      </c>
      <c r="AO62" s="170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63"/>
      <c r="BC62" s="163"/>
    </row>
    <row r="63" spans="1:63" ht="50.25" customHeight="1" x14ac:dyDescent="0.3">
      <c r="A63" s="176" t="s">
        <v>129</v>
      </c>
      <c r="B63" s="176"/>
      <c r="C63" s="176"/>
      <c r="D63" s="193" t="s">
        <v>130</v>
      </c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82">
        <v>3</v>
      </c>
      <c r="S63" s="83">
        <v>6</v>
      </c>
      <c r="T63" s="83">
        <v>7</v>
      </c>
      <c r="U63" s="84">
        <v>8</v>
      </c>
      <c r="V63" s="85">
        <v>2</v>
      </c>
      <c r="W63" s="83">
        <v>1</v>
      </c>
      <c r="X63" s="86"/>
      <c r="Y63" s="87"/>
      <c r="Z63" s="188">
        <f t="shared" si="4"/>
        <v>21</v>
      </c>
      <c r="AA63" s="188"/>
      <c r="AB63" s="189">
        <f t="shared" si="5"/>
        <v>630</v>
      </c>
      <c r="AC63" s="189"/>
      <c r="AD63" s="189">
        <f t="shared" si="6"/>
        <v>210</v>
      </c>
      <c r="AE63" s="189"/>
      <c r="AF63" s="189">
        <v>20</v>
      </c>
      <c r="AG63" s="189"/>
      <c r="AH63" s="190"/>
      <c r="AI63" s="190"/>
      <c r="AJ63" s="190">
        <v>190</v>
      </c>
      <c r="AK63" s="190"/>
      <c r="AL63" s="194">
        <f t="shared" si="7"/>
        <v>420</v>
      </c>
      <c r="AM63" s="194"/>
      <c r="AN63" s="188">
        <v>5</v>
      </c>
      <c r="AO63" s="188"/>
      <c r="AP63" s="189">
        <v>3</v>
      </c>
      <c r="AQ63" s="189"/>
      <c r="AR63" s="189">
        <v>3</v>
      </c>
      <c r="AS63" s="189"/>
      <c r="AT63" s="189">
        <v>2</v>
      </c>
      <c r="AU63" s="189"/>
      <c r="AV63" s="186">
        <v>2</v>
      </c>
      <c r="AW63" s="186"/>
      <c r="AX63" s="186">
        <v>2</v>
      </c>
      <c r="AY63" s="186"/>
      <c r="AZ63" s="186">
        <v>2</v>
      </c>
      <c r="BA63" s="186"/>
      <c r="BB63" s="183">
        <v>2</v>
      </c>
      <c r="BC63" s="183"/>
    </row>
    <row r="64" spans="1:63" ht="48" customHeight="1" x14ac:dyDescent="0.3">
      <c r="A64" s="176" t="s">
        <v>131</v>
      </c>
      <c r="B64" s="176"/>
      <c r="C64" s="176"/>
      <c r="D64" s="169" t="s">
        <v>132</v>
      </c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88">
        <v>3</v>
      </c>
      <c r="S64" s="89">
        <v>6</v>
      </c>
      <c r="T64" s="89">
        <v>7</v>
      </c>
      <c r="U64" s="75">
        <v>8</v>
      </c>
      <c r="V64" s="74">
        <v>4</v>
      </c>
      <c r="W64" s="89" t="s">
        <v>133</v>
      </c>
      <c r="X64" s="80">
        <v>1</v>
      </c>
      <c r="Y64" s="90"/>
      <c r="Z64" s="172">
        <f t="shared" si="4"/>
        <v>17</v>
      </c>
      <c r="AA64" s="172"/>
      <c r="AB64" s="139">
        <f t="shared" si="5"/>
        <v>510</v>
      </c>
      <c r="AC64" s="139"/>
      <c r="AD64" s="139">
        <f t="shared" si="6"/>
        <v>170</v>
      </c>
      <c r="AE64" s="139"/>
      <c r="AF64" s="186">
        <v>34</v>
      </c>
      <c r="AG64" s="186"/>
      <c r="AH64" s="139"/>
      <c r="AI64" s="139"/>
      <c r="AJ64" s="139">
        <v>136</v>
      </c>
      <c r="AK64" s="139"/>
      <c r="AL64" s="163">
        <f t="shared" si="7"/>
        <v>340</v>
      </c>
      <c r="AM64" s="163"/>
      <c r="AN64" s="170">
        <v>2</v>
      </c>
      <c r="AO64" s="170"/>
      <c r="AP64" s="139">
        <v>4</v>
      </c>
      <c r="AQ64" s="139"/>
      <c r="AR64" s="139">
        <v>3</v>
      </c>
      <c r="AS64" s="139"/>
      <c r="AT64" s="139">
        <v>2</v>
      </c>
      <c r="AU64" s="139"/>
      <c r="AV64" s="139">
        <v>2</v>
      </c>
      <c r="AW64" s="139"/>
      <c r="AX64" s="139">
        <v>2</v>
      </c>
      <c r="AY64" s="139"/>
      <c r="AZ64" s="139">
        <v>1</v>
      </c>
      <c r="BA64" s="139"/>
      <c r="BB64" s="163">
        <v>1</v>
      </c>
      <c r="BC64" s="163"/>
      <c r="BD64" s="91"/>
      <c r="BE64" s="91"/>
      <c r="BF64" s="91"/>
      <c r="BG64" s="91"/>
      <c r="BH64" s="91"/>
      <c r="BI64" s="91"/>
      <c r="BJ64" s="91"/>
      <c r="BK64" s="91"/>
    </row>
    <row r="65" spans="1:63" ht="50.25" customHeight="1" x14ac:dyDescent="0.3">
      <c r="A65" s="176" t="s">
        <v>134</v>
      </c>
      <c r="B65" s="176"/>
      <c r="C65" s="176"/>
      <c r="D65" s="169" t="s">
        <v>135</v>
      </c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88"/>
      <c r="S65" s="89">
        <v>6</v>
      </c>
      <c r="T65" s="89">
        <v>7</v>
      </c>
      <c r="U65" s="75">
        <v>8</v>
      </c>
      <c r="V65" s="74"/>
      <c r="W65" s="89">
        <v>5</v>
      </c>
      <c r="X65" s="80"/>
      <c r="Y65" s="90"/>
      <c r="Z65" s="172">
        <f t="shared" si="4"/>
        <v>11</v>
      </c>
      <c r="AA65" s="172"/>
      <c r="AB65" s="139">
        <f t="shared" si="5"/>
        <v>330</v>
      </c>
      <c r="AC65" s="139"/>
      <c r="AD65" s="139">
        <f t="shared" si="6"/>
        <v>110</v>
      </c>
      <c r="AE65" s="139"/>
      <c r="AF65" s="186">
        <v>36</v>
      </c>
      <c r="AG65" s="186"/>
      <c r="AH65" s="139"/>
      <c r="AI65" s="139"/>
      <c r="AJ65" s="139">
        <v>74</v>
      </c>
      <c r="AK65" s="139"/>
      <c r="AL65" s="163">
        <f t="shared" si="7"/>
        <v>220</v>
      </c>
      <c r="AM65" s="163"/>
      <c r="AN65" s="170"/>
      <c r="AO65" s="170"/>
      <c r="AP65" s="139"/>
      <c r="AQ65" s="139"/>
      <c r="AR65" s="139"/>
      <c r="AS65" s="139"/>
      <c r="AT65" s="139">
        <v>2</v>
      </c>
      <c r="AU65" s="139"/>
      <c r="AV65" s="139">
        <v>3</v>
      </c>
      <c r="AW65" s="139"/>
      <c r="AX65" s="139">
        <v>3</v>
      </c>
      <c r="AY65" s="139"/>
      <c r="AZ65" s="139">
        <v>2</v>
      </c>
      <c r="BA65" s="139"/>
      <c r="BB65" s="163">
        <v>1</v>
      </c>
      <c r="BC65" s="163"/>
      <c r="BD65" s="91"/>
      <c r="BE65" s="91"/>
      <c r="BF65" s="91"/>
      <c r="BG65" s="91"/>
      <c r="BH65" s="91"/>
      <c r="BI65" s="91"/>
      <c r="BJ65" s="91"/>
      <c r="BK65" s="91"/>
    </row>
    <row r="66" spans="1:63" ht="48" customHeight="1" x14ac:dyDescent="0.3">
      <c r="A66" s="176" t="s">
        <v>136</v>
      </c>
      <c r="B66" s="176"/>
      <c r="C66" s="176"/>
      <c r="D66" s="185" t="s">
        <v>137</v>
      </c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77"/>
      <c r="S66" s="69"/>
      <c r="T66" s="69"/>
      <c r="U66" s="92">
        <v>4</v>
      </c>
      <c r="V66" s="192">
        <v>3</v>
      </c>
      <c r="W66" s="192"/>
      <c r="X66" s="78"/>
      <c r="Y66" s="93"/>
      <c r="Z66" s="172">
        <f t="shared" si="4"/>
        <v>9</v>
      </c>
      <c r="AA66" s="172"/>
      <c r="AB66" s="186">
        <f t="shared" si="5"/>
        <v>270</v>
      </c>
      <c r="AC66" s="186"/>
      <c r="AD66" s="186">
        <f t="shared" si="6"/>
        <v>90</v>
      </c>
      <c r="AE66" s="186"/>
      <c r="AF66" s="186">
        <v>12</v>
      </c>
      <c r="AG66" s="186"/>
      <c r="AH66" s="186"/>
      <c r="AI66" s="186"/>
      <c r="AJ66" s="139">
        <v>78</v>
      </c>
      <c r="AK66" s="139"/>
      <c r="AL66" s="183">
        <f t="shared" si="7"/>
        <v>180</v>
      </c>
      <c r="AM66" s="183"/>
      <c r="AN66" s="172"/>
      <c r="AO66" s="172"/>
      <c r="AP66" s="186"/>
      <c r="AQ66" s="186"/>
      <c r="AR66" s="186">
        <v>5</v>
      </c>
      <c r="AS66" s="186"/>
      <c r="AT66" s="186">
        <v>4</v>
      </c>
      <c r="AU66" s="186"/>
      <c r="AV66" s="186"/>
      <c r="AW66" s="186"/>
      <c r="AX66" s="186"/>
      <c r="AY66" s="186"/>
      <c r="AZ66" s="186"/>
      <c r="BA66" s="186"/>
      <c r="BB66" s="183"/>
      <c r="BC66" s="183"/>
      <c r="BD66" s="91"/>
      <c r="BE66" s="91"/>
      <c r="BF66" s="91"/>
      <c r="BG66" s="91"/>
      <c r="BH66" s="91"/>
      <c r="BI66" s="91"/>
      <c r="BJ66" s="91"/>
      <c r="BK66" s="91"/>
    </row>
    <row r="67" spans="1:63" ht="48.75" customHeight="1" x14ac:dyDescent="0.3">
      <c r="A67" s="176" t="s">
        <v>138</v>
      </c>
      <c r="B67" s="176"/>
      <c r="C67" s="176"/>
      <c r="D67" s="169" t="s">
        <v>139</v>
      </c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70">
        <v>5</v>
      </c>
      <c r="S67" s="170"/>
      <c r="T67" s="170"/>
      <c r="U67" s="170"/>
      <c r="V67" s="171">
        <v>3</v>
      </c>
      <c r="W67" s="171"/>
      <c r="X67" s="80">
        <v>4</v>
      </c>
      <c r="Y67" s="81"/>
      <c r="Z67" s="172">
        <f t="shared" si="4"/>
        <v>14</v>
      </c>
      <c r="AA67" s="172"/>
      <c r="AB67" s="139">
        <f t="shared" si="5"/>
        <v>420</v>
      </c>
      <c r="AC67" s="139"/>
      <c r="AD67" s="139">
        <f t="shared" si="6"/>
        <v>140</v>
      </c>
      <c r="AE67" s="139"/>
      <c r="AF67" s="186">
        <v>12</v>
      </c>
      <c r="AG67" s="186"/>
      <c r="AH67" s="139"/>
      <c r="AI67" s="139"/>
      <c r="AJ67" s="139">
        <v>128</v>
      </c>
      <c r="AK67" s="139"/>
      <c r="AL67" s="163">
        <f t="shared" si="7"/>
        <v>280</v>
      </c>
      <c r="AM67" s="163"/>
      <c r="AN67" s="170"/>
      <c r="AO67" s="170"/>
      <c r="AP67" s="139"/>
      <c r="AQ67" s="139"/>
      <c r="AR67" s="139">
        <v>5</v>
      </c>
      <c r="AS67" s="139"/>
      <c r="AT67" s="139">
        <v>6</v>
      </c>
      <c r="AU67" s="139"/>
      <c r="AV67" s="139">
        <v>3</v>
      </c>
      <c r="AW67" s="139"/>
      <c r="AX67" s="139"/>
      <c r="AY67" s="139"/>
      <c r="AZ67" s="139"/>
      <c r="BA67" s="139"/>
      <c r="BB67" s="163"/>
      <c r="BC67" s="163"/>
      <c r="BD67" s="91"/>
      <c r="BE67" s="91"/>
      <c r="BF67" s="91"/>
      <c r="BG67" s="91"/>
      <c r="BH67" s="91"/>
      <c r="BI67" s="91"/>
      <c r="BJ67" s="91"/>
      <c r="BK67" s="91"/>
    </row>
    <row r="68" spans="1:63" ht="48.75" customHeight="1" x14ac:dyDescent="0.3">
      <c r="A68" s="176" t="s">
        <v>140</v>
      </c>
      <c r="B68" s="176"/>
      <c r="C68" s="176"/>
      <c r="D68" s="169" t="s">
        <v>141</v>
      </c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70">
        <v>5</v>
      </c>
      <c r="S68" s="170"/>
      <c r="T68" s="170"/>
      <c r="U68" s="170"/>
      <c r="V68" s="171">
        <v>4</v>
      </c>
      <c r="W68" s="171"/>
      <c r="X68" s="80"/>
      <c r="Y68" s="81">
        <v>5</v>
      </c>
      <c r="Z68" s="172">
        <f t="shared" si="4"/>
        <v>9</v>
      </c>
      <c r="AA68" s="172"/>
      <c r="AB68" s="139">
        <f t="shared" si="5"/>
        <v>270</v>
      </c>
      <c r="AC68" s="139"/>
      <c r="AD68" s="139">
        <f t="shared" si="6"/>
        <v>90</v>
      </c>
      <c r="AE68" s="139"/>
      <c r="AF68" s="186">
        <v>32</v>
      </c>
      <c r="AG68" s="186"/>
      <c r="AH68" s="139"/>
      <c r="AI68" s="139"/>
      <c r="AJ68" s="139">
        <v>58</v>
      </c>
      <c r="AK68" s="139"/>
      <c r="AL68" s="163">
        <f t="shared" si="7"/>
        <v>180</v>
      </c>
      <c r="AM68" s="163"/>
      <c r="AN68" s="170"/>
      <c r="AO68" s="170"/>
      <c r="AP68" s="139"/>
      <c r="AQ68" s="139"/>
      <c r="AR68" s="139"/>
      <c r="AS68" s="139"/>
      <c r="AT68" s="139">
        <v>5</v>
      </c>
      <c r="AU68" s="139"/>
      <c r="AV68" s="139">
        <v>4</v>
      </c>
      <c r="AW68" s="139"/>
      <c r="AX68" s="139"/>
      <c r="AY68" s="139"/>
      <c r="AZ68" s="139"/>
      <c r="BA68" s="139"/>
      <c r="BB68" s="163"/>
      <c r="BC68" s="163"/>
      <c r="BD68" s="91"/>
      <c r="BE68" s="91"/>
      <c r="BF68" s="91"/>
      <c r="BG68" s="91"/>
      <c r="BH68" s="91"/>
      <c r="BI68" s="91"/>
      <c r="BJ68" s="91"/>
      <c r="BK68" s="91"/>
    </row>
    <row r="69" spans="1:63" ht="27" customHeight="1" x14ac:dyDescent="0.3">
      <c r="A69" s="176" t="s">
        <v>142</v>
      </c>
      <c r="B69" s="176"/>
      <c r="C69" s="176"/>
      <c r="D69" s="169" t="s">
        <v>143</v>
      </c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88">
        <v>3</v>
      </c>
      <c r="S69" s="89" t="s">
        <v>144</v>
      </c>
      <c r="T69" s="89">
        <v>7</v>
      </c>
      <c r="U69" s="75">
        <v>8</v>
      </c>
      <c r="V69" s="74">
        <v>2</v>
      </c>
      <c r="W69" s="89">
        <v>5</v>
      </c>
      <c r="X69" s="80"/>
      <c r="Y69" s="81">
        <v>4</v>
      </c>
      <c r="Z69" s="172">
        <f t="shared" si="4"/>
        <v>19</v>
      </c>
      <c r="AA69" s="172"/>
      <c r="AB69" s="139">
        <f t="shared" si="5"/>
        <v>570</v>
      </c>
      <c r="AC69" s="139"/>
      <c r="AD69" s="139">
        <f t="shared" si="6"/>
        <v>190</v>
      </c>
      <c r="AE69" s="139"/>
      <c r="AF69" s="186">
        <v>20</v>
      </c>
      <c r="AG69" s="186"/>
      <c r="AH69" s="139"/>
      <c r="AI69" s="139"/>
      <c r="AJ69" s="139">
        <v>170</v>
      </c>
      <c r="AK69" s="139"/>
      <c r="AL69" s="163">
        <f t="shared" si="7"/>
        <v>380</v>
      </c>
      <c r="AM69" s="163"/>
      <c r="AN69" s="170"/>
      <c r="AO69" s="170"/>
      <c r="AP69" s="191">
        <v>5</v>
      </c>
      <c r="AQ69" s="191"/>
      <c r="AR69" s="191">
        <v>3</v>
      </c>
      <c r="AS69" s="191"/>
      <c r="AT69" s="191">
        <v>3</v>
      </c>
      <c r="AU69" s="191"/>
      <c r="AV69" s="139">
        <v>3</v>
      </c>
      <c r="AW69" s="139"/>
      <c r="AX69" s="139">
        <v>2</v>
      </c>
      <c r="AY69" s="139"/>
      <c r="AZ69" s="139">
        <v>1</v>
      </c>
      <c r="BA69" s="139"/>
      <c r="BB69" s="163">
        <v>2</v>
      </c>
      <c r="BC69" s="163"/>
      <c r="BD69" s="91"/>
      <c r="BE69" s="91"/>
      <c r="BF69" s="91"/>
      <c r="BG69" s="91"/>
      <c r="BH69" s="91"/>
      <c r="BI69" s="91"/>
      <c r="BJ69" s="91"/>
      <c r="BK69" s="91"/>
    </row>
    <row r="70" spans="1:63" ht="54" customHeight="1" x14ac:dyDescent="0.3">
      <c r="A70" s="176" t="s">
        <v>145</v>
      </c>
      <c r="B70" s="176"/>
      <c r="C70" s="176"/>
      <c r="D70" s="169" t="s">
        <v>146</v>
      </c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70"/>
      <c r="S70" s="170"/>
      <c r="T70" s="170"/>
      <c r="U70" s="170"/>
      <c r="V70" s="171">
        <v>2</v>
      </c>
      <c r="W70" s="171"/>
      <c r="X70" s="72"/>
      <c r="Y70" s="73"/>
      <c r="Z70" s="188">
        <f t="shared" si="4"/>
        <v>3</v>
      </c>
      <c r="AA70" s="188"/>
      <c r="AB70" s="139">
        <f t="shared" si="5"/>
        <v>90</v>
      </c>
      <c r="AC70" s="139"/>
      <c r="AD70" s="139">
        <f t="shared" si="6"/>
        <v>30</v>
      </c>
      <c r="AE70" s="139"/>
      <c r="AF70" s="189">
        <v>16</v>
      </c>
      <c r="AG70" s="189"/>
      <c r="AH70" s="139"/>
      <c r="AI70" s="139"/>
      <c r="AJ70" s="190">
        <v>14</v>
      </c>
      <c r="AK70" s="190"/>
      <c r="AL70" s="163">
        <f t="shared" si="7"/>
        <v>60</v>
      </c>
      <c r="AM70" s="163"/>
      <c r="AN70" s="170"/>
      <c r="AO70" s="170"/>
      <c r="AP70" s="139">
        <v>3</v>
      </c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63"/>
      <c r="BC70" s="163"/>
    </row>
    <row r="71" spans="1:63" ht="50.25" customHeight="1" x14ac:dyDescent="0.3">
      <c r="A71" s="176" t="s">
        <v>147</v>
      </c>
      <c r="B71" s="176"/>
      <c r="C71" s="176"/>
      <c r="D71" s="169" t="s">
        <v>148</v>
      </c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70"/>
      <c r="S71" s="170"/>
      <c r="T71" s="170"/>
      <c r="U71" s="170"/>
      <c r="V71" s="171">
        <v>7</v>
      </c>
      <c r="W71" s="171"/>
      <c r="X71" s="72"/>
      <c r="Y71" s="73"/>
      <c r="Z71" s="188">
        <f t="shared" si="4"/>
        <v>3</v>
      </c>
      <c r="AA71" s="188"/>
      <c r="AB71" s="139">
        <f t="shared" si="5"/>
        <v>90</v>
      </c>
      <c r="AC71" s="139"/>
      <c r="AD71" s="139">
        <f t="shared" si="6"/>
        <v>30</v>
      </c>
      <c r="AE71" s="139"/>
      <c r="AF71" s="189">
        <v>16</v>
      </c>
      <c r="AG71" s="189"/>
      <c r="AH71" s="139"/>
      <c r="AI71" s="139"/>
      <c r="AJ71" s="190">
        <v>14</v>
      </c>
      <c r="AK71" s="190"/>
      <c r="AL71" s="163">
        <f t="shared" si="7"/>
        <v>60</v>
      </c>
      <c r="AM71" s="163"/>
      <c r="AN71" s="170"/>
      <c r="AO71" s="170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>
        <v>3</v>
      </c>
      <c r="BA71" s="139"/>
      <c r="BB71" s="163"/>
      <c r="BC71" s="163"/>
    </row>
    <row r="72" spans="1:63" ht="52.5" customHeight="1" x14ac:dyDescent="0.3">
      <c r="A72" s="176" t="s">
        <v>149</v>
      </c>
      <c r="B72" s="176"/>
      <c r="C72" s="176"/>
      <c r="D72" s="169" t="s">
        <v>150</v>
      </c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70"/>
      <c r="S72" s="170"/>
      <c r="T72" s="170"/>
      <c r="U72" s="170"/>
      <c r="V72" s="171">
        <v>8</v>
      </c>
      <c r="W72" s="171"/>
      <c r="X72" s="72"/>
      <c r="Y72" s="73"/>
      <c r="Z72" s="188">
        <f t="shared" si="4"/>
        <v>3</v>
      </c>
      <c r="AA72" s="188"/>
      <c r="AB72" s="139">
        <f t="shared" si="5"/>
        <v>90</v>
      </c>
      <c r="AC72" s="139"/>
      <c r="AD72" s="139">
        <f t="shared" si="6"/>
        <v>30</v>
      </c>
      <c r="AE72" s="139"/>
      <c r="AF72" s="189">
        <v>8</v>
      </c>
      <c r="AG72" s="189"/>
      <c r="AH72" s="139"/>
      <c r="AI72" s="139"/>
      <c r="AJ72" s="190">
        <v>22</v>
      </c>
      <c r="AK72" s="190"/>
      <c r="AL72" s="163">
        <f t="shared" si="7"/>
        <v>60</v>
      </c>
      <c r="AM72" s="163"/>
      <c r="AN72" s="170"/>
      <c r="AO72" s="170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63">
        <v>3</v>
      </c>
      <c r="BC72" s="163"/>
    </row>
    <row r="73" spans="1:63" ht="30.75" customHeight="1" x14ac:dyDescent="0.3">
      <c r="A73" s="168"/>
      <c r="B73" s="168"/>
      <c r="C73" s="168"/>
      <c r="D73" s="187" t="s">
        <v>64</v>
      </c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61"/>
      <c r="S73" s="161"/>
      <c r="T73" s="161"/>
      <c r="U73" s="161"/>
      <c r="V73" s="144"/>
      <c r="W73" s="144"/>
      <c r="X73" s="94"/>
      <c r="Y73" s="95"/>
      <c r="Z73" s="161"/>
      <c r="AA73" s="161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53"/>
      <c r="AM73" s="153"/>
      <c r="AN73" s="161"/>
      <c r="AO73" s="161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53"/>
      <c r="BC73" s="153"/>
    </row>
    <row r="74" spans="1:63" ht="30.75" customHeight="1" x14ac:dyDescent="0.3">
      <c r="A74" s="184" t="s">
        <v>151</v>
      </c>
      <c r="B74" s="184"/>
      <c r="C74" s="184"/>
      <c r="D74" s="185" t="s">
        <v>152</v>
      </c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72"/>
      <c r="S74" s="172"/>
      <c r="T74" s="172"/>
      <c r="U74" s="172"/>
      <c r="V74" s="96"/>
      <c r="W74" s="97">
        <v>4</v>
      </c>
      <c r="X74" s="78"/>
      <c r="Y74" s="70"/>
      <c r="Z74" s="172">
        <f>AN74+AP74+AR74+AT74+AV74+AX74+AZ74+BB74</f>
        <v>3</v>
      </c>
      <c r="AA74" s="172"/>
      <c r="AB74" s="139">
        <f>Z74*30</f>
        <v>90</v>
      </c>
      <c r="AC74" s="139"/>
      <c r="AD74" s="186"/>
      <c r="AE74" s="186"/>
      <c r="AF74" s="186"/>
      <c r="AG74" s="186"/>
      <c r="AH74" s="186"/>
      <c r="AI74" s="186"/>
      <c r="AJ74" s="186"/>
      <c r="AK74" s="186"/>
      <c r="AL74" s="163">
        <f>AB74-AD74</f>
        <v>90</v>
      </c>
      <c r="AM74" s="163"/>
      <c r="AN74" s="172"/>
      <c r="AO74" s="172"/>
      <c r="AP74" s="186"/>
      <c r="AQ74" s="186"/>
      <c r="AR74" s="186"/>
      <c r="AS74" s="186"/>
      <c r="AT74" s="186">
        <v>3</v>
      </c>
      <c r="AU74" s="186"/>
      <c r="AV74" s="186"/>
      <c r="AW74" s="186"/>
      <c r="AX74" s="186"/>
      <c r="AY74" s="186"/>
      <c r="AZ74" s="186"/>
      <c r="BA74" s="186"/>
      <c r="BB74" s="183"/>
      <c r="BC74" s="183"/>
    </row>
    <row r="75" spans="1:63" ht="30.75" customHeight="1" x14ac:dyDescent="0.3">
      <c r="A75" s="184" t="s">
        <v>153</v>
      </c>
      <c r="B75" s="184"/>
      <c r="C75" s="184"/>
      <c r="D75" s="169" t="s">
        <v>154</v>
      </c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70"/>
      <c r="S75" s="170"/>
      <c r="T75" s="170"/>
      <c r="U75" s="170"/>
      <c r="V75" s="98"/>
      <c r="W75" s="72">
        <v>5</v>
      </c>
      <c r="X75" s="75"/>
      <c r="Y75" s="73"/>
      <c r="Z75" s="172">
        <f>AN75+AP75+AR75+AT75+AV75+AX75+AZ75+BB75</f>
        <v>3</v>
      </c>
      <c r="AA75" s="172"/>
      <c r="AB75" s="139">
        <f>Z75*30</f>
        <v>90</v>
      </c>
      <c r="AC75" s="139"/>
      <c r="AD75" s="139"/>
      <c r="AE75" s="139"/>
      <c r="AF75" s="139"/>
      <c r="AG75" s="139"/>
      <c r="AH75" s="186"/>
      <c r="AI75" s="186"/>
      <c r="AJ75" s="139"/>
      <c r="AK75" s="139"/>
      <c r="AL75" s="163">
        <f>AB75-AD75</f>
        <v>90</v>
      </c>
      <c r="AM75" s="163"/>
      <c r="AN75" s="170"/>
      <c r="AO75" s="170"/>
      <c r="AP75" s="139"/>
      <c r="AQ75" s="139"/>
      <c r="AR75" s="139"/>
      <c r="AS75" s="139"/>
      <c r="AT75" s="139"/>
      <c r="AU75" s="139"/>
      <c r="AV75" s="139">
        <v>3</v>
      </c>
      <c r="AW75" s="139"/>
      <c r="AX75" s="139"/>
      <c r="AY75" s="139"/>
      <c r="AZ75" s="139"/>
      <c r="BA75" s="139"/>
      <c r="BB75" s="163"/>
      <c r="BC75" s="163"/>
    </row>
    <row r="76" spans="1:63" ht="30.75" customHeight="1" x14ac:dyDescent="0.3">
      <c r="A76" s="184" t="s">
        <v>155</v>
      </c>
      <c r="B76" s="184"/>
      <c r="C76" s="184"/>
      <c r="D76" s="169" t="s">
        <v>154</v>
      </c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70"/>
      <c r="S76" s="170"/>
      <c r="T76" s="170"/>
      <c r="U76" s="170"/>
      <c r="V76" s="98"/>
      <c r="W76" s="72">
        <v>6</v>
      </c>
      <c r="X76" s="75"/>
      <c r="Y76" s="73"/>
      <c r="Z76" s="172">
        <f>AN76+AP76+AR76+AT76+AV76+AX76+AZ76+BB76</f>
        <v>6</v>
      </c>
      <c r="AA76" s="172"/>
      <c r="AB76" s="139">
        <f>Z76*30</f>
        <v>180</v>
      </c>
      <c r="AC76" s="139"/>
      <c r="AD76" s="139"/>
      <c r="AE76" s="139"/>
      <c r="AF76" s="139"/>
      <c r="AG76" s="139"/>
      <c r="AH76" s="186"/>
      <c r="AI76" s="186"/>
      <c r="AJ76" s="139"/>
      <c r="AK76" s="139"/>
      <c r="AL76" s="163">
        <f>AB76-AD76</f>
        <v>180</v>
      </c>
      <c r="AM76" s="163"/>
      <c r="AN76" s="170"/>
      <c r="AO76" s="170"/>
      <c r="AP76" s="139"/>
      <c r="AQ76" s="139"/>
      <c r="AR76" s="139"/>
      <c r="AS76" s="139"/>
      <c r="AT76" s="139"/>
      <c r="AU76" s="139"/>
      <c r="AV76" s="139"/>
      <c r="AW76" s="139"/>
      <c r="AX76" s="139">
        <v>6</v>
      </c>
      <c r="AY76" s="139"/>
      <c r="AZ76" s="139"/>
      <c r="BA76" s="139"/>
      <c r="BB76" s="163"/>
      <c r="BC76" s="163"/>
    </row>
    <row r="77" spans="1:63" ht="31.5" customHeight="1" x14ac:dyDescent="0.3">
      <c r="A77" s="184" t="s">
        <v>156</v>
      </c>
      <c r="B77" s="184"/>
      <c r="C77" s="184"/>
      <c r="D77" s="185" t="s">
        <v>154</v>
      </c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72"/>
      <c r="S77" s="172"/>
      <c r="T77" s="172"/>
      <c r="U77" s="172"/>
      <c r="V77" s="99"/>
      <c r="W77" s="69">
        <v>7</v>
      </c>
      <c r="X77" s="71"/>
      <c r="Y77" s="70"/>
      <c r="Z77" s="172">
        <f>AN77+AP77+AR77+AT77+AV77+AX77+AZ77+BB77</f>
        <v>6</v>
      </c>
      <c r="AA77" s="172"/>
      <c r="AB77" s="186">
        <f>Z77*30</f>
        <v>180</v>
      </c>
      <c r="AC77" s="186"/>
      <c r="AD77" s="186"/>
      <c r="AE77" s="186"/>
      <c r="AF77" s="186"/>
      <c r="AG77" s="186"/>
      <c r="AH77" s="186"/>
      <c r="AI77" s="186"/>
      <c r="AJ77" s="186"/>
      <c r="AK77" s="186"/>
      <c r="AL77" s="183">
        <f>AB77-AD77</f>
        <v>180</v>
      </c>
      <c r="AM77" s="183"/>
      <c r="AN77" s="172"/>
      <c r="AO77" s="172"/>
      <c r="AP77" s="186"/>
      <c r="AQ77" s="186"/>
      <c r="AR77" s="186"/>
      <c r="AS77" s="186"/>
      <c r="AT77" s="186"/>
      <c r="AU77" s="186"/>
      <c r="AV77" s="186"/>
      <c r="AW77" s="186"/>
      <c r="AX77" s="186"/>
      <c r="AY77" s="186"/>
      <c r="AZ77" s="186">
        <v>6</v>
      </c>
      <c r="BA77" s="186"/>
      <c r="BB77" s="183"/>
      <c r="BC77" s="183"/>
    </row>
    <row r="78" spans="1:63" ht="39" customHeight="1" x14ac:dyDescent="0.3">
      <c r="A78" s="184" t="s">
        <v>157</v>
      </c>
      <c r="B78" s="184"/>
      <c r="C78" s="184"/>
      <c r="D78" s="185" t="s">
        <v>154</v>
      </c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72"/>
      <c r="S78" s="172"/>
      <c r="T78" s="172"/>
      <c r="U78" s="172"/>
      <c r="V78" s="99"/>
      <c r="W78" s="69">
        <v>8</v>
      </c>
      <c r="X78" s="71"/>
      <c r="Y78" s="70"/>
      <c r="Z78" s="172">
        <f>AN78+AP78+AR78+AT78+AV78+AX78+AZ78+BB78</f>
        <v>6</v>
      </c>
      <c r="AA78" s="172"/>
      <c r="AB78" s="186">
        <f>Z78*30</f>
        <v>180</v>
      </c>
      <c r="AC78" s="186"/>
      <c r="AD78" s="186"/>
      <c r="AE78" s="186"/>
      <c r="AF78" s="186"/>
      <c r="AG78" s="186"/>
      <c r="AH78" s="186"/>
      <c r="AI78" s="186"/>
      <c r="AJ78" s="186"/>
      <c r="AK78" s="186"/>
      <c r="AL78" s="183">
        <f>AB78-AD78</f>
        <v>180</v>
      </c>
      <c r="AM78" s="183"/>
      <c r="AN78" s="172"/>
      <c r="AO78" s="172"/>
      <c r="AP78" s="186"/>
      <c r="AQ78" s="186"/>
      <c r="AR78" s="186"/>
      <c r="AS78" s="186"/>
      <c r="AT78" s="186"/>
      <c r="AU78" s="186"/>
      <c r="AV78" s="186"/>
      <c r="AW78" s="186"/>
      <c r="AX78" s="186"/>
      <c r="AY78" s="186"/>
      <c r="AZ78" s="186"/>
      <c r="BA78" s="186"/>
      <c r="BB78" s="183">
        <v>6</v>
      </c>
      <c r="BC78" s="183"/>
    </row>
    <row r="79" spans="1:63" ht="30.75" customHeight="1" x14ac:dyDescent="0.3">
      <c r="A79" s="164" t="s">
        <v>68</v>
      </c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5">
        <f>COUNT(R57:U78)</f>
        <v>22</v>
      </c>
      <c r="S79" s="165"/>
      <c r="T79" s="165"/>
      <c r="U79" s="165"/>
      <c r="V79" s="166">
        <f>COUNT(V57:X78)</f>
        <v>21</v>
      </c>
      <c r="W79" s="166"/>
      <c r="X79" s="166"/>
      <c r="Y79" s="76">
        <f>COUNT(Y57:Y78)</f>
        <v>2</v>
      </c>
      <c r="Z79" s="165">
        <f>SUM(Z57:AA78)</f>
        <v>158</v>
      </c>
      <c r="AA79" s="165"/>
      <c r="AB79" s="166">
        <f>SUM(AB57:AC78)</f>
        <v>4740</v>
      </c>
      <c r="AC79" s="166"/>
      <c r="AD79" s="166">
        <f>SUM(AD57:AE78)</f>
        <v>1340</v>
      </c>
      <c r="AE79" s="166"/>
      <c r="AF79" s="166">
        <f>SUM(AF57:AG78)</f>
        <v>316</v>
      </c>
      <c r="AG79" s="166"/>
      <c r="AH79" s="166">
        <f>SUM(AH57:AI78)</f>
        <v>20</v>
      </c>
      <c r="AI79" s="166"/>
      <c r="AJ79" s="166">
        <f>SUM(AJ57:AK78)</f>
        <v>1004</v>
      </c>
      <c r="AK79" s="166"/>
      <c r="AL79" s="167">
        <f>SUM(AL57:AM78)</f>
        <v>3400</v>
      </c>
      <c r="AM79" s="167"/>
      <c r="AN79" s="165">
        <f>SUM(AN57:AO78)</f>
        <v>18</v>
      </c>
      <c r="AO79" s="165"/>
      <c r="AP79" s="166">
        <f>SUM(AP57:AQ78)</f>
        <v>23</v>
      </c>
      <c r="AQ79" s="166"/>
      <c r="AR79" s="166">
        <f>SUM(AR57:AS78)</f>
        <v>22</v>
      </c>
      <c r="AS79" s="166"/>
      <c r="AT79" s="166">
        <f>SUM(AT57:AU78)</f>
        <v>30</v>
      </c>
      <c r="AU79" s="166"/>
      <c r="AV79" s="166">
        <f>SUM(AV57:AW78)</f>
        <v>20</v>
      </c>
      <c r="AW79" s="166"/>
      <c r="AX79" s="166">
        <f>SUM(AX57:AY78)</f>
        <v>15</v>
      </c>
      <c r="AY79" s="166"/>
      <c r="AZ79" s="166">
        <f>SUM(AZ57:BA78)</f>
        <v>15</v>
      </c>
      <c r="BA79" s="166"/>
      <c r="BB79" s="167">
        <f>SUM(BB57:BC78)</f>
        <v>15</v>
      </c>
      <c r="BC79" s="167"/>
    </row>
    <row r="80" spans="1:63" ht="30.75" customHeight="1" x14ac:dyDescent="0.3">
      <c r="A80" s="180" t="s">
        <v>158</v>
      </c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1">
        <f>R79+R55</f>
        <v>27</v>
      </c>
      <c r="S80" s="181"/>
      <c r="T80" s="181"/>
      <c r="U80" s="181"/>
      <c r="V80" s="182">
        <f>V79+V55</f>
        <v>22</v>
      </c>
      <c r="W80" s="182"/>
      <c r="X80" s="182"/>
      <c r="Y80" s="100">
        <f>Y79+Y55</f>
        <v>2</v>
      </c>
      <c r="Z80" s="181">
        <f>Z79+Z55</f>
        <v>180</v>
      </c>
      <c r="AA80" s="181"/>
      <c r="AB80" s="182">
        <f>AB79+AB55</f>
        <v>5400</v>
      </c>
      <c r="AC80" s="182"/>
      <c r="AD80" s="182">
        <f>AD79+AD55</f>
        <v>1560</v>
      </c>
      <c r="AE80" s="182"/>
      <c r="AF80" s="182">
        <f>AF79+AF55</f>
        <v>400</v>
      </c>
      <c r="AG80" s="182"/>
      <c r="AH80" s="182">
        <f>AH79+AH55</f>
        <v>40</v>
      </c>
      <c r="AI80" s="182"/>
      <c r="AJ80" s="182">
        <f>AJ79+AJ55</f>
        <v>1120</v>
      </c>
      <c r="AK80" s="182"/>
      <c r="AL80" s="173">
        <f>AL79+AL55</f>
        <v>3840</v>
      </c>
      <c r="AM80" s="173"/>
      <c r="AN80" s="181">
        <f>AN79+AN55</f>
        <v>30</v>
      </c>
      <c r="AO80" s="181"/>
      <c r="AP80" s="182">
        <f>AP79+AP55</f>
        <v>30</v>
      </c>
      <c r="AQ80" s="182"/>
      <c r="AR80" s="182">
        <f>AR79+AR55</f>
        <v>25</v>
      </c>
      <c r="AS80" s="182"/>
      <c r="AT80" s="182">
        <f>AT79+AT55</f>
        <v>30</v>
      </c>
      <c r="AU80" s="182"/>
      <c r="AV80" s="182">
        <f>AV79+AV55</f>
        <v>20</v>
      </c>
      <c r="AW80" s="182"/>
      <c r="AX80" s="182">
        <f>AX79+AX55</f>
        <v>15</v>
      </c>
      <c r="AY80" s="182"/>
      <c r="AZ80" s="182">
        <f>AZ79+AZ55</f>
        <v>15</v>
      </c>
      <c r="BA80" s="182"/>
      <c r="BB80" s="173">
        <f>BB79+BB55</f>
        <v>15</v>
      </c>
      <c r="BC80" s="173"/>
    </row>
    <row r="81" spans="1:63" ht="30.75" customHeight="1" x14ac:dyDescent="0.3">
      <c r="A81" s="174" t="s">
        <v>159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</row>
    <row r="82" spans="1:63" ht="30" customHeight="1" x14ac:dyDescent="0.3">
      <c r="A82" s="175" t="s">
        <v>160</v>
      </c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</row>
    <row r="83" spans="1:63" ht="35.25" customHeight="1" x14ac:dyDescent="0.3">
      <c r="A83" s="176" t="s">
        <v>196</v>
      </c>
      <c r="B83" s="176"/>
      <c r="C83" s="176"/>
      <c r="D83" s="169" t="s">
        <v>161</v>
      </c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77"/>
      <c r="S83" s="177"/>
      <c r="T83" s="177"/>
      <c r="U83" s="177"/>
      <c r="V83" s="178">
        <v>3</v>
      </c>
      <c r="W83" s="178"/>
      <c r="X83" s="101"/>
      <c r="Y83" s="102"/>
      <c r="Z83" s="172">
        <f t="shared" ref="Z83:Z94" si="8">SUM(AN83:BC83)</f>
        <v>5</v>
      </c>
      <c r="AA83" s="172"/>
      <c r="AB83" s="139">
        <f t="shared" ref="AB83:AB94" si="9">Z83*30</f>
        <v>150</v>
      </c>
      <c r="AC83" s="139"/>
      <c r="AD83" s="139">
        <f t="shared" ref="AD83:AD94" si="10">AF83+AH83+AJ83</f>
        <v>40</v>
      </c>
      <c r="AE83" s="139"/>
      <c r="AF83" s="139">
        <f t="shared" ref="AF83:AF94" si="11">Z83*4</f>
        <v>20</v>
      </c>
      <c r="AG83" s="139"/>
      <c r="AH83" s="139"/>
      <c r="AI83" s="139"/>
      <c r="AJ83" s="139">
        <f t="shared" ref="AJ83:AJ94" si="12">Z83*4</f>
        <v>20</v>
      </c>
      <c r="AK83" s="139"/>
      <c r="AL83" s="163">
        <f t="shared" ref="AL83:AL94" si="13">AB83-AD83</f>
        <v>110</v>
      </c>
      <c r="AM83" s="163"/>
      <c r="AN83" s="177"/>
      <c r="AO83" s="177"/>
      <c r="AP83" s="152"/>
      <c r="AQ83" s="152"/>
      <c r="AR83" s="152">
        <v>5</v>
      </c>
      <c r="AS83" s="152"/>
      <c r="AT83" s="152"/>
      <c r="AU83" s="152"/>
      <c r="AV83" s="152"/>
      <c r="AW83" s="152"/>
      <c r="AX83" s="152"/>
      <c r="AY83" s="152"/>
      <c r="AZ83" s="152"/>
      <c r="BA83" s="152"/>
      <c r="BB83" s="179"/>
      <c r="BC83" s="179"/>
      <c r="BD83" s="91"/>
      <c r="BE83" s="91"/>
      <c r="BF83" s="91"/>
      <c r="BG83" s="91"/>
      <c r="BH83" s="91"/>
      <c r="BI83" s="91"/>
      <c r="BJ83" s="91"/>
      <c r="BK83" s="91"/>
    </row>
    <row r="84" spans="1:63" ht="36.75" customHeight="1" x14ac:dyDescent="0.3">
      <c r="A84" s="168" t="s">
        <v>197</v>
      </c>
      <c r="B84" s="168"/>
      <c r="C84" s="168"/>
      <c r="D84" s="169" t="s">
        <v>162</v>
      </c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70"/>
      <c r="S84" s="170"/>
      <c r="T84" s="170"/>
      <c r="U84" s="170"/>
      <c r="V84" s="171">
        <v>4</v>
      </c>
      <c r="W84" s="171"/>
      <c r="X84" s="80"/>
      <c r="Y84" s="73"/>
      <c r="Z84" s="172">
        <f t="shared" si="8"/>
        <v>5</v>
      </c>
      <c r="AA84" s="172"/>
      <c r="AB84" s="139">
        <f t="shared" si="9"/>
        <v>150</v>
      </c>
      <c r="AC84" s="139"/>
      <c r="AD84" s="139">
        <f t="shared" si="10"/>
        <v>40</v>
      </c>
      <c r="AE84" s="139"/>
      <c r="AF84" s="139">
        <f t="shared" si="11"/>
        <v>20</v>
      </c>
      <c r="AG84" s="139"/>
      <c r="AH84" s="139"/>
      <c r="AI84" s="139"/>
      <c r="AJ84" s="139">
        <f t="shared" si="12"/>
        <v>20</v>
      </c>
      <c r="AK84" s="139"/>
      <c r="AL84" s="163">
        <f t="shared" si="13"/>
        <v>110</v>
      </c>
      <c r="AM84" s="163"/>
      <c r="AN84" s="170"/>
      <c r="AO84" s="170"/>
      <c r="AP84" s="139"/>
      <c r="AQ84" s="139"/>
      <c r="AR84" s="139"/>
      <c r="AS84" s="139"/>
      <c r="AT84" s="139"/>
      <c r="AU84" s="139"/>
      <c r="AV84" s="139">
        <v>5</v>
      </c>
      <c r="AW84" s="139"/>
      <c r="AX84" s="139"/>
      <c r="AY84" s="139"/>
      <c r="AZ84" s="139"/>
      <c r="BA84" s="139"/>
      <c r="BB84" s="163"/>
      <c r="BC84" s="163"/>
      <c r="BD84" s="103"/>
      <c r="BE84" s="103"/>
      <c r="BF84" s="103"/>
      <c r="BG84" s="103"/>
      <c r="BH84" s="103"/>
      <c r="BI84" s="103"/>
      <c r="BJ84" s="103"/>
      <c r="BK84" s="103"/>
    </row>
    <row r="85" spans="1:63" ht="30.75" customHeight="1" x14ac:dyDescent="0.3">
      <c r="A85" s="168" t="s">
        <v>198</v>
      </c>
      <c r="B85" s="168"/>
      <c r="C85" s="168"/>
      <c r="D85" s="169" t="s">
        <v>163</v>
      </c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70"/>
      <c r="S85" s="170"/>
      <c r="T85" s="170"/>
      <c r="U85" s="170"/>
      <c r="V85" s="171">
        <v>5</v>
      </c>
      <c r="W85" s="171"/>
      <c r="X85" s="80"/>
      <c r="Y85" s="73"/>
      <c r="Z85" s="172">
        <f t="shared" si="8"/>
        <v>5</v>
      </c>
      <c r="AA85" s="172"/>
      <c r="AB85" s="139">
        <f t="shared" si="9"/>
        <v>150</v>
      </c>
      <c r="AC85" s="139"/>
      <c r="AD85" s="139">
        <f t="shared" si="10"/>
        <v>40</v>
      </c>
      <c r="AE85" s="139"/>
      <c r="AF85" s="139">
        <f t="shared" si="11"/>
        <v>20</v>
      </c>
      <c r="AG85" s="139"/>
      <c r="AH85" s="139"/>
      <c r="AI85" s="139"/>
      <c r="AJ85" s="139">
        <f t="shared" si="12"/>
        <v>20</v>
      </c>
      <c r="AK85" s="139"/>
      <c r="AL85" s="163">
        <f t="shared" si="13"/>
        <v>110</v>
      </c>
      <c r="AM85" s="163"/>
      <c r="AN85" s="170"/>
      <c r="AO85" s="170"/>
      <c r="AP85" s="139"/>
      <c r="AQ85" s="139"/>
      <c r="AR85" s="139"/>
      <c r="AS85" s="139"/>
      <c r="AT85" s="139"/>
      <c r="AU85" s="139"/>
      <c r="AV85" s="139">
        <v>5</v>
      </c>
      <c r="AW85" s="139"/>
      <c r="AX85" s="139"/>
      <c r="AY85" s="139"/>
      <c r="AZ85" s="139"/>
      <c r="BA85" s="139"/>
      <c r="BB85" s="163"/>
      <c r="BC85" s="163"/>
      <c r="BD85" s="103"/>
      <c r="BE85" s="103"/>
      <c r="BF85" s="103"/>
      <c r="BG85" s="103"/>
      <c r="BH85" s="103"/>
      <c r="BI85" s="103"/>
      <c r="BJ85" s="103"/>
      <c r="BK85" s="103"/>
    </row>
    <row r="86" spans="1:63" ht="30" customHeight="1" x14ac:dyDescent="0.3">
      <c r="A86" s="168" t="s">
        <v>199</v>
      </c>
      <c r="B86" s="168"/>
      <c r="C86" s="168"/>
      <c r="D86" s="169" t="s">
        <v>164</v>
      </c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70"/>
      <c r="S86" s="170"/>
      <c r="T86" s="170"/>
      <c r="U86" s="170"/>
      <c r="V86" s="171">
        <v>5</v>
      </c>
      <c r="W86" s="171"/>
      <c r="X86" s="80"/>
      <c r="Y86" s="73"/>
      <c r="Z86" s="172">
        <f t="shared" si="8"/>
        <v>5</v>
      </c>
      <c r="AA86" s="172"/>
      <c r="AB86" s="139">
        <f t="shared" si="9"/>
        <v>150</v>
      </c>
      <c r="AC86" s="139"/>
      <c r="AD86" s="139">
        <f t="shared" si="10"/>
        <v>40</v>
      </c>
      <c r="AE86" s="139"/>
      <c r="AF86" s="139">
        <f t="shared" si="11"/>
        <v>20</v>
      </c>
      <c r="AG86" s="139"/>
      <c r="AH86" s="139"/>
      <c r="AI86" s="139"/>
      <c r="AJ86" s="139">
        <f t="shared" si="12"/>
        <v>20</v>
      </c>
      <c r="AK86" s="139"/>
      <c r="AL86" s="163">
        <f t="shared" si="13"/>
        <v>110</v>
      </c>
      <c r="AM86" s="163"/>
      <c r="AN86" s="170"/>
      <c r="AO86" s="170"/>
      <c r="AP86" s="139"/>
      <c r="AQ86" s="139"/>
      <c r="AR86" s="139"/>
      <c r="AS86" s="139"/>
      <c r="AT86" s="139"/>
      <c r="AU86" s="139"/>
      <c r="AV86" s="139"/>
      <c r="AW86" s="139"/>
      <c r="AX86" s="139">
        <v>5</v>
      </c>
      <c r="AY86" s="139"/>
      <c r="AZ86" s="139"/>
      <c r="BA86" s="139"/>
      <c r="BB86" s="163"/>
      <c r="BC86" s="163"/>
    </row>
    <row r="87" spans="1:63" ht="30.75" customHeight="1" x14ac:dyDescent="0.3">
      <c r="A87" s="168" t="s">
        <v>200</v>
      </c>
      <c r="B87" s="168"/>
      <c r="C87" s="168"/>
      <c r="D87" s="169" t="s">
        <v>165</v>
      </c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70"/>
      <c r="S87" s="170"/>
      <c r="T87" s="170"/>
      <c r="U87" s="170"/>
      <c r="V87" s="171">
        <v>6</v>
      </c>
      <c r="W87" s="171"/>
      <c r="X87" s="80"/>
      <c r="Y87" s="73"/>
      <c r="Z87" s="172">
        <f t="shared" si="8"/>
        <v>5</v>
      </c>
      <c r="AA87" s="172"/>
      <c r="AB87" s="139">
        <f t="shared" si="9"/>
        <v>150</v>
      </c>
      <c r="AC87" s="139"/>
      <c r="AD87" s="139">
        <f t="shared" si="10"/>
        <v>40</v>
      </c>
      <c r="AE87" s="139"/>
      <c r="AF87" s="139">
        <f t="shared" si="11"/>
        <v>20</v>
      </c>
      <c r="AG87" s="139"/>
      <c r="AH87" s="139"/>
      <c r="AI87" s="139"/>
      <c r="AJ87" s="139">
        <f t="shared" si="12"/>
        <v>20</v>
      </c>
      <c r="AK87" s="139"/>
      <c r="AL87" s="163">
        <f t="shared" si="13"/>
        <v>110</v>
      </c>
      <c r="AM87" s="163"/>
      <c r="AN87" s="170"/>
      <c r="AO87" s="170"/>
      <c r="AP87" s="139"/>
      <c r="AQ87" s="139"/>
      <c r="AR87" s="139"/>
      <c r="AS87" s="139"/>
      <c r="AT87" s="139"/>
      <c r="AU87" s="139"/>
      <c r="AV87" s="139"/>
      <c r="AW87" s="139"/>
      <c r="AX87" s="139">
        <v>5</v>
      </c>
      <c r="AY87" s="139"/>
      <c r="AZ87" s="139"/>
      <c r="BA87" s="139"/>
      <c r="BB87" s="163"/>
      <c r="BC87" s="163"/>
    </row>
    <row r="88" spans="1:63" ht="30.75" customHeight="1" x14ac:dyDescent="0.3">
      <c r="A88" s="168" t="s">
        <v>201</v>
      </c>
      <c r="B88" s="168"/>
      <c r="C88" s="168"/>
      <c r="D88" s="169" t="s">
        <v>166</v>
      </c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70"/>
      <c r="S88" s="170"/>
      <c r="T88" s="170"/>
      <c r="U88" s="170"/>
      <c r="V88" s="171">
        <v>6</v>
      </c>
      <c r="W88" s="171"/>
      <c r="X88" s="80"/>
      <c r="Y88" s="73"/>
      <c r="Z88" s="172">
        <f t="shared" si="8"/>
        <v>5</v>
      </c>
      <c r="AA88" s="172"/>
      <c r="AB88" s="139">
        <f t="shared" si="9"/>
        <v>150</v>
      </c>
      <c r="AC88" s="139"/>
      <c r="AD88" s="139">
        <f t="shared" si="10"/>
        <v>40</v>
      </c>
      <c r="AE88" s="139"/>
      <c r="AF88" s="139">
        <f t="shared" si="11"/>
        <v>20</v>
      </c>
      <c r="AG88" s="139"/>
      <c r="AH88" s="139"/>
      <c r="AI88" s="139"/>
      <c r="AJ88" s="139">
        <f t="shared" si="12"/>
        <v>20</v>
      </c>
      <c r="AK88" s="139"/>
      <c r="AL88" s="163">
        <f t="shared" si="13"/>
        <v>110</v>
      </c>
      <c r="AM88" s="163"/>
      <c r="AN88" s="170"/>
      <c r="AO88" s="170"/>
      <c r="AP88" s="139"/>
      <c r="AQ88" s="139"/>
      <c r="AR88" s="139"/>
      <c r="AS88" s="139"/>
      <c r="AT88" s="139"/>
      <c r="AU88" s="139"/>
      <c r="AV88" s="139"/>
      <c r="AW88" s="139"/>
      <c r="AX88" s="139">
        <v>5</v>
      </c>
      <c r="AY88" s="139"/>
      <c r="AZ88" s="139"/>
      <c r="BA88" s="139"/>
      <c r="BB88" s="163"/>
      <c r="BC88" s="163"/>
    </row>
    <row r="89" spans="1:63" ht="30.75" customHeight="1" x14ac:dyDescent="0.3">
      <c r="A89" s="168" t="s">
        <v>202</v>
      </c>
      <c r="B89" s="168"/>
      <c r="C89" s="168"/>
      <c r="D89" s="169" t="s">
        <v>167</v>
      </c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70"/>
      <c r="S89" s="170"/>
      <c r="T89" s="170"/>
      <c r="U89" s="170"/>
      <c r="V89" s="171">
        <v>7</v>
      </c>
      <c r="W89" s="171"/>
      <c r="X89" s="80"/>
      <c r="Y89" s="73"/>
      <c r="Z89" s="172">
        <f t="shared" si="8"/>
        <v>5</v>
      </c>
      <c r="AA89" s="172"/>
      <c r="AB89" s="139">
        <f t="shared" si="9"/>
        <v>150</v>
      </c>
      <c r="AC89" s="139"/>
      <c r="AD89" s="139">
        <f t="shared" si="10"/>
        <v>40</v>
      </c>
      <c r="AE89" s="139"/>
      <c r="AF89" s="139">
        <f t="shared" si="11"/>
        <v>20</v>
      </c>
      <c r="AG89" s="139"/>
      <c r="AH89" s="139"/>
      <c r="AI89" s="139"/>
      <c r="AJ89" s="139">
        <f t="shared" si="12"/>
        <v>20</v>
      </c>
      <c r="AK89" s="139"/>
      <c r="AL89" s="163">
        <f t="shared" si="13"/>
        <v>110</v>
      </c>
      <c r="AM89" s="163"/>
      <c r="AN89" s="170"/>
      <c r="AO89" s="170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>
        <v>5</v>
      </c>
      <c r="BA89" s="139"/>
      <c r="BB89" s="163"/>
      <c r="BC89" s="163"/>
    </row>
    <row r="90" spans="1:63" ht="30" customHeight="1" x14ac:dyDescent="0.3">
      <c r="A90" s="168" t="s">
        <v>203</v>
      </c>
      <c r="B90" s="168"/>
      <c r="C90" s="168"/>
      <c r="D90" s="169" t="s">
        <v>168</v>
      </c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70"/>
      <c r="S90" s="170"/>
      <c r="T90" s="170"/>
      <c r="U90" s="170"/>
      <c r="V90" s="171">
        <v>7</v>
      </c>
      <c r="W90" s="171"/>
      <c r="X90" s="80"/>
      <c r="Y90" s="73"/>
      <c r="Z90" s="170">
        <f t="shared" si="8"/>
        <v>5</v>
      </c>
      <c r="AA90" s="170"/>
      <c r="AB90" s="139">
        <f t="shared" si="9"/>
        <v>150</v>
      </c>
      <c r="AC90" s="139"/>
      <c r="AD90" s="139">
        <f t="shared" si="10"/>
        <v>40</v>
      </c>
      <c r="AE90" s="139"/>
      <c r="AF90" s="139">
        <f t="shared" si="11"/>
        <v>20</v>
      </c>
      <c r="AG90" s="139"/>
      <c r="AH90" s="139"/>
      <c r="AI90" s="139"/>
      <c r="AJ90" s="139">
        <f t="shared" si="12"/>
        <v>20</v>
      </c>
      <c r="AK90" s="139"/>
      <c r="AL90" s="163">
        <f t="shared" si="13"/>
        <v>110</v>
      </c>
      <c r="AM90" s="163"/>
      <c r="AN90" s="170"/>
      <c r="AO90" s="170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>
        <v>5</v>
      </c>
      <c r="BA90" s="139"/>
      <c r="BB90" s="163"/>
      <c r="BC90" s="163"/>
    </row>
    <row r="91" spans="1:63" ht="30" customHeight="1" x14ac:dyDescent="0.3">
      <c r="A91" s="168" t="s">
        <v>204</v>
      </c>
      <c r="B91" s="168"/>
      <c r="C91" s="168"/>
      <c r="D91" s="169" t="s">
        <v>169</v>
      </c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70"/>
      <c r="S91" s="170"/>
      <c r="T91" s="170"/>
      <c r="U91" s="170"/>
      <c r="V91" s="171">
        <v>7</v>
      </c>
      <c r="W91" s="171"/>
      <c r="X91" s="80"/>
      <c r="Y91" s="73"/>
      <c r="Z91" s="170">
        <f t="shared" si="8"/>
        <v>5</v>
      </c>
      <c r="AA91" s="170"/>
      <c r="AB91" s="139">
        <f t="shared" si="9"/>
        <v>150</v>
      </c>
      <c r="AC91" s="139"/>
      <c r="AD91" s="139">
        <f t="shared" si="10"/>
        <v>40</v>
      </c>
      <c r="AE91" s="139"/>
      <c r="AF91" s="139">
        <f t="shared" si="11"/>
        <v>20</v>
      </c>
      <c r="AG91" s="139"/>
      <c r="AH91" s="139"/>
      <c r="AI91" s="139"/>
      <c r="AJ91" s="139">
        <f t="shared" si="12"/>
        <v>20</v>
      </c>
      <c r="AK91" s="139"/>
      <c r="AL91" s="163">
        <f t="shared" si="13"/>
        <v>110</v>
      </c>
      <c r="AM91" s="163"/>
      <c r="AN91" s="170"/>
      <c r="AO91" s="170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>
        <v>5</v>
      </c>
      <c r="BA91" s="139"/>
      <c r="BB91" s="163"/>
      <c r="BC91" s="163"/>
    </row>
    <row r="92" spans="1:63" ht="30.75" customHeight="1" x14ac:dyDescent="0.3">
      <c r="A92" s="168" t="s">
        <v>205</v>
      </c>
      <c r="B92" s="168"/>
      <c r="C92" s="168"/>
      <c r="D92" s="169" t="s">
        <v>170</v>
      </c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70"/>
      <c r="S92" s="170"/>
      <c r="T92" s="170"/>
      <c r="U92" s="170"/>
      <c r="V92" s="171">
        <v>8</v>
      </c>
      <c r="W92" s="171"/>
      <c r="X92" s="80"/>
      <c r="Y92" s="73"/>
      <c r="Z92" s="172">
        <f t="shared" si="8"/>
        <v>5</v>
      </c>
      <c r="AA92" s="172"/>
      <c r="AB92" s="139">
        <f t="shared" si="9"/>
        <v>150</v>
      </c>
      <c r="AC92" s="139"/>
      <c r="AD92" s="139">
        <f t="shared" si="10"/>
        <v>40</v>
      </c>
      <c r="AE92" s="139"/>
      <c r="AF92" s="139">
        <f t="shared" si="11"/>
        <v>20</v>
      </c>
      <c r="AG92" s="139"/>
      <c r="AH92" s="139"/>
      <c r="AI92" s="139"/>
      <c r="AJ92" s="139">
        <f t="shared" si="12"/>
        <v>20</v>
      </c>
      <c r="AK92" s="139"/>
      <c r="AL92" s="163">
        <f t="shared" si="13"/>
        <v>110</v>
      </c>
      <c r="AM92" s="163"/>
      <c r="AN92" s="170"/>
      <c r="AO92" s="170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63">
        <v>5</v>
      </c>
      <c r="BC92" s="163"/>
    </row>
    <row r="93" spans="1:63" ht="30.75" customHeight="1" x14ac:dyDescent="0.3">
      <c r="A93" s="168" t="s">
        <v>206</v>
      </c>
      <c r="B93" s="168"/>
      <c r="C93" s="168"/>
      <c r="D93" s="169" t="s">
        <v>171</v>
      </c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70"/>
      <c r="S93" s="170"/>
      <c r="T93" s="170"/>
      <c r="U93" s="170"/>
      <c r="V93" s="171">
        <v>8</v>
      </c>
      <c r="W93" s="171"/>
      <c r="X93" s="80"/>
      <c r="Y93" s="73"/>
      <c r="Z93" s="172">
        <f t="shared" si="8"/>
        <v>5</v>
      </c>
      <c r="AA93" s="172"/>
      <c r="AB93" s="139">
        <f t="shared" si="9"/>
        <v>150</v>
      </c>
      <c r="AC93" s="139"/>
      <c r="AD93" s="139">
        <f t="shared" si="10"/>
        <v>40</v>
      </c>
      <c r="AE93" s="139"/>
      <c r="AF93" s="139">
        <f t="shared" si="11"/>
        <v>20</v>
      </c>
      <c r="AG93" s="139"/>
      <c r="AH93" s="139"/>
      <c r="AI93" s="139"/>
      <c r="AJ93" s="139">
        <f t="shared" si="12"/>
        <v>20</v>
      </c>
      <c r="AK93" s="139"/>
      <c r="AL93" s="163">
        <f t="shared" si="13"/>
        <v>110</v>
      </c>
      <c r="AM93" s="163"/>
      <c r="AN93" s="170"/>
      <c r="AO93" s="170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63">
        <v>5</v>
      </c>
      <c r="BC93" s="163"/>
    </row>
    <row r="94" spans="1:63" ht="30.75" customHeight="1" x14ac:dyDescent="0.3">
      <c r="A94" s="168" t="s">
        <v>207</v>
      </c>
      <c r="B94" s="168"/>
      <c r="C94" s="168"/>
      <c r="D94" s="169" t="s">
        <v>172</v>
      </c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70"/>
      <c r="S94" s="170"/>
      <c r="T94" s="170"/>
      <c r="U94" s="170"/>
      <c r="V94" s="171">
        <v>8</v>
      </c>
      <c r="W94" s="171"/>
      <c r="X94" s="80"/>
      <c r="Y94" s="73"/>
      <c r="Z94" s="172">
        <f t="shared" si="8"/>
        <v>5</v>
      </c>
      <c r="AA94" s="172"/>
      <c r="AB94" s="139">
        <f t="shared" si="9"/>
        <v>150</v>
      </c>
      <c r="AC94" s="139"/>
      <c r="AD94" s="139">
        <f t="shared" si="10"/>
        <v>40</v>
      </c>
      <c r="AE94" s="139"/>
      <c r="AF94" s="139">
        <f t="shared" si="11"/>
        <v>20</v>
      </c>
      <c r="AG94" s="139"/>
      <c r="AH94" s="139"/>
      <c r="AI94" s="139"/>
      <c r="AJ94" s="139">
        <f t="shared" si="12"/>
        <v>20</v>
      </c>
      <c r="AK94" s="139"/>
      <c r="AL94" s="163">
        <f t="shared" si="13"/>
        <v>110</v>
      </c>
      <c r="AM94" s="163"/>
      <c r="AN94" s="170"/>
      <c r="AO94" s="170"/>
      <c r="AP94" s="139"/>
      <c r="AQ94" s="139"/>
      <c r="AR94" s="139"/>
      <c r="AS94" s="139"/>
      <c r="AT94" s="139"/>
      <c r="AU94" s="139"/>
      <c r="AV94" s="139"/>
      <c r="AW94" s="139"/>
      <c r="AX94" s="139"/>
      <c r="AY94" s="139"/>
      <c r="AZ94" s="139"/>
      <c r="BA94" s="139"/>
      <c r="BB94" s="163">
        <v>5</v>
      </c>
      <c r="BC94" s="163"/>
    </row>
    <row r="95" spans="1:63" ht="30.75" customHeight="1" x14ac:dyDescent="0.3">
      <c r="A95" s="164" t="s">
        <v>68</v>
      </c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5">
        <f>COUNT(R83:U94)</f>
        <v>0</v>
      </c>
      <c r="S95" s="165"/>
      <c r="T95" s="165"/>
      <c r="U95" s="165"/>
      <c r="V95" s="166">
        <f>COUNT(V83:X94)</f>
        <v>12</v>
      </c>
      <c r="W95" s="166"/>
      <c r="X95" s="166"/>
      <c r="Y95" s="76">
        <f>COUNT(Y83:Y94)</f>
        <v>0</v>
      </c>
      <c r="Z95" s="165">
        <f>SUM(Z83:AA94)</f>
        <v>60</v>
      </c>
      <c r="AA95" s="165"/>
      <c r="AB95" s="166">
        <f>SUM(AB83:AC94)</f>
        <v>1800</v>
      </c>
      <c r="AC95" s="166"/>
      <c r="AD95" s="166">
        <f>SUM(AD83:AE94)</f>
        <v>480</v>
      </c>
      <c r="AE95" s="166"/>
      <c r="AF95" s="166">
        <f>SUM(AF83:AG94)</f>
        <v>240</v>
      </c>
      <c r="AG95" s="166"/>
      <c r="AH95" s="166">
        <f>SUM(AH83:AI94)</f>
        <v>0</v>
      </c>
      <c r="AI95" s="166"/>
      <c r="AJ95" s="166">
        <f>SUM(AJ83:AK94)</f>
        <v>240</v>
      </c>
      <c r="AK95" s="166"/>
      <c r="AL95" s="167">
        <f>SUM(AL83:AM94)</f>
        <v>1320</v>
      </c>
      <c r="AM95" s="167"/>
      <c r="AN95" s="165">
        <f>SUM(AN83:AO94)</f>
        <v>0</v>
      </c>
      <c r="AO95" s="165"/>
      <c r="AP95" s="166">
        <f>SUM(AP83:AQ94)</f>
        <v>0</v>
      </c>
      <c r="AQ95" s="166"/>
      <c r="AR95" s="166">
        <f>SUM(AR83:AS94)</f>
        <v>5</v>
      </c>
      <c r="AS95" s="166"/>
      <c r="AT95" s="166">
        <f>SUM(AT83:AU94)</f>
        <v>0</v>
      </c>
      <c r="AU95" s="166"/>
      <c r="AV95" s="166">
        <f>SUM(AV83:AW94)</f>
        <v>10</v>
      </c>
      <c r="AW95" s="166"/>
      <c r="AX95" s="166">
        <f>SUM(AX83:AY94)</f>
        <v>15</v>
      </c>
      <c r="AY95" s="166"/>
      <c r="AZ95" s="166">
        <f>SUM(AZ83:BA94)</f>
        <v>15</v>
      </c>
      <c r="BA95" s="166"/>
      <c r="BB95" s="167">
        <f>SUM(BB83:BC94)</f>
        <v>15</v>
      </c>
      <c r="BC95" s="167"/>
    </row>
    <row r="96" spans="1:63" ht="53.25" customHeight="1" x14ac:dyDescent="0.3">
      <c r="A96" s="104"/>
      <c r="B96" s="105"/>
      <c r="C96" s="106"/>
      <c r="D96" s="160" t="s">
        <v>173</v>
      </c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1"/>
      <c r="S96" s="161"/>
      <c r="T96" s="161"/>
      <c r="U96" s="161"/>
      <c r="V96" s="144"/>
      <c r="W96" s="144"/>
      <c r="X96" s="94"/>
      <c r="Y96" s="95"/>
      <c r="Z96" s="161" t="s">
        <v>174</v>
      </c>
      <c r="AA96" s="161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44"/>
      <c r="AM96" s="144"/>
      <c r="AN96" s="161">
        <v>4</v>
      </c>
      <c r="AO96" s="161"/>
      <c r="AP96" s="162">
        <v>4</v>
      </c>
      <c r="AQ96" s="162"/>
      <c r="AR96" s="162">
        <v>4</v>
      </c>
      <c r="AS96" s="162"/>
      <c r="AT96" s="162">
        <v>4</v>
      </c>
      <c r="AU96" s="162"/>
      <c r="AV96" s="162">
        <v>2</v>
      </c>
      <c r="AW96" s="162"/>
      <c r="AX96" s="162">
        <v>2</v>
      </c>
      <c r="AY96" s="162"/>
      <c r="AZ96" s="162">
        <v>2</v>
      </c>
      <c r="BA96" s="162"/>
      <c r="BB96" s="153"/>
      <c r="BC96" s="153"/>
    </row>
    <row r="97" spans="1:63" ht="59.25" customHeight="1" x14ac:dyDescent="0.3">
      <c r="A97" s="104"/>
      <c r="B97" s="105"/>
      <c r="C97" s="106"/>
      <c r="D97" s="160" t="s">
        <v>175</v>
      </c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1"/>
      <c r="S97" s="161"/>
      <c r="T97" s="161"/>
      <c r="U97" s="161"/>
      <c r="V97" s="144"/>
      <c r="W97" s="144"/>
      <c r="X97" s="94"/>
      <c r="Y97" s="95"/>
      <c r="Z97" s="161" t="s">
        <v>174</v>
      </c>
      <c r="AA97" s="161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44"/>
      <c r="AM97" s="144"/>
      <c r="AN97" s="161"/>
      <c r="AO97" s="161"/>
      <c r="AP97" s="162"/>
      <c r="AQ97" s="162"/>
      <c r="AR97" s="162"/>
      <c r="AS97" s="162"/>
      <c r="AT97" s="162"/>
      <c r="AU97" s="162"/>
      <c r="AV97" s="162"/>
      <c r="AW97" s="162"/>
      <c r="AX97" s="162"/>
      <c r="AY97" s="162"/>
      <c r="AZ97" s="162"/>
      <c r="BA97" s="162"/>
      <c r="BB97" s="153" t="s">
        <v>176</v>
      </c>
      <c r="BC97" s="153"/>
    </row>
    <row r="98" spans="1:63" ht="27" customHeight="1" x14ac:dyDescent="0.3">
      <c r="A98" s="104"/>
      <c r="B98" s="105"/>
      <c r="C98" s="106"/>
      <c r="D98" s="160" t="s">
        <v>177</v>
      </c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1"/>
      <c r="S98" s="161"/>
      <c r="T98" s="161"/>
      <c r="U98" s="161"/>
      <c r="V98" s="144"/>
      <c r="W98" s="144"/>
      <c r="X98" s="94"/>
      <c r="Y98" s="95"/>
      <c r="Z98" s="161" t="s">
        <v>174</v>
      </c>
      <c r="AA98" s="161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53"/>
      <c r="AM98" s="153"/>
      <c r="AN98" s="161" t="s">
        <v>176</v>
      </c>
      <c r="AO98" s="161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53"/>
      <c r="BC98" s="153"/>
      <c r="BD98" s="91"/>
      <c r="BE98" s="91"/>
      <c r="BF98" s="91"/>
      <c r="BG98" s="91"/>
      <c r="BH98" s="91"/>
      <c r="BI98" s="91"/>
      <c r="BJ98" s="91"/>
      <c r="BK98" s="91"/>
    </row>
    <row r="99" spans="1:63" ht="28.2" x14ac:dyDescent="0.3">
      <c r="A99" s="154" t="s">
        <v>178</v>
      </c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5">
        <f>R95+R80</f>
        <v>27</v>
      </c>
      <c r="S99" s="155"/>
      <c r="T99" s="155"/>
      <c r="U99" s="155"/>
      <c r="V99" s="156">
        <f>V95+V80</f>
        <v>34</v>
      </c>
      <c r="W99" s="156"/>
      <c r="X99" s="156"/>
      <c r="Y99" s="107">
        <f>Y95+Y80</f>
        <v>2</v>
      </c>
      <c r="Z99" s="157">
        <f>Z95+Z80</f>
        <v>240</v>
      </c>
      <c r="AA99" s="157"/>
      <c r="AB99" s="157">
        <f>AB95+AB80</f>
        <v>7200</v>
      </c>
      <c r="AC99" s="157"/>
      <c r="AD99" s="157">
        <f>AD95+AD80</f>
        <v>2040</v>
      </c>
      <c r="AE99" s="157"/>
      <c r="AF99" s="157">
        <f>AF95+AF80</f>
        <v>640</v>
      </c>
      <c r="AG99" s="157"/>
      <c r="AH99" s="157">
        <f>AH95+AH80</f>
        <v>40</v>
      </c>
      <c r="AI99" s="157"/>
      <c r="AJ99" s="157">
        <f>AJ95+AJ80</f>
        <v>1360</v>
      </c>
      <c r="AK99" s="157"/>
      <c r="AL99" s="157">
        <f>AL95+AL80</f>
        <v>5160</v>
      </c>
      <c r="AM99" s="157"/>
      <c r="AN99" s="158">
        <f>AN95+AN80</f>
        <v>30</v>
      </c>
      <c r="AO99" s="158"/>
      <c r="AP99" s="158">
        <f>AP95+AP80</f>
        <v>30</v>
      </c>
      <c r="AQ99" s="158"/>
      <c r="AR99" s="158">
        <f>AR95+AR80</f>
        <v>30</v>
      </c>
      <c r="AS99" s="158"/>
      <c r="AT99" s="158">
        <f>AT95+AT80</f>
        <v>30</v>
      </c>
      <c r="AU99" s="158"/>
      <c r="AV99" s="158">
        <f>AV95+AV80</f>
        <v>30</v>
      </c>
      <c r="AW99" s="158"/>
      <c r="AX99" s="158">
        <f>AX95+AX80</f>
        <v>30</v>
      </c>
      <c r="AY99" s="158"/>
      <c r="AZ99" s="158">
        <f>AZ95+AZ80</f>
        <v>30</v>
      </c>
      <c r="BA99" s="158"/>
      <c r="BB99" s="159">
        <f>BB95+BB80</f>
        <v>30</v>
      </c>
      <c r="BC99" s="159"/>
    </row>
    <row r="100" spans="1:63" ht="28.2" x14ac:dyDescent="0.3">
      <c r="A100" s="143" t="s">
        <v>179</v>
      </c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4"/>
      <c r="AM100" s="144"/>
      <c r="AN100" s="145">
        <v>28</v>
      </c>
      <c r="AO100" s="145"/>
      <c r="AP100" s="146">
        <v>28</v>
      </c>
      <c r="AQ100" s="146"/>
      <c r="AR100" s="147">
        <v>28</v>
      </c>
      <c r="AS100" s="147"/>
      <c r="AT100" s="146">
        <v>28</v>
      </c>
      <c r="AU100" s="146"/>
      <c r="AV100" s="146">
        <v>28</v>
      </c>
      <c r="AW100" s="146"/>
      <c r="AX100" s="147">
        <v>28</v>
      </c>
      <c r="AY100" s="147"/>
      <c r="AZ100" s="148">
        <v>28</v>
      </c>
      <c r="BA100" s="148"/>
      <c r="BB100" s="149">
        <v>26</v>
      </c>
      <c r="BC100" s="149"/>
    </row>
    <row r="101" spans="1:63" ht="28.2" x14ac:dyDescent="0.3">
      <c r="A101" s="150" t="s">
        <v>180</v>
      </c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1">
        <f>SUM(AN101:BC101)</f>
        <v>27</v>
      </c>
      <c r="AM101" s="151"/>
      <c r="AN101" s="152">
        <f>COUNTIF($R49:$U54,AN$44)+COUNTIF($R57:$U73,AN$44)+COUNTIF($R83:$U94,AN$44)</f>
        <v>4</v>
      </c>
      <c r="AO101" s="152"/>
      <c r="AP101" s="152">
        <f>COUNTIF($R49:$U54,AP$44)+COUNTIF($R57:$U73,AP$44)+COUNTIF($R83:$U94,AP$44)</f>
        <v>4</v>
      </c>
      <c r="AQ101" s="152"/>
      <c r="AR101" s="152">
        <f>COUNTIF($R49:$U54,AR$44)+COUNTIF($R57:$U73,AR$44)+COUNTIF($R83:$U94,AR$44)</f>
        <v>4</v>
      </c>
      <c r="AS101" s="152"/>
      <c r="AT101" s="152">
        <f>COUNTIF($R49:$U54,AT$44)+COUNTIF($R57:$U73,AT$44)+COUNTIF($R83:$U94,AT$44)</f>
        <v>2</v>
      </c>
      <c r="AU101" s="152"/>
      <c r="AV101" s="152">
        <f>COUNTIF($R49:$U54,AV$44)+COUNTIF($R57:$U72,AV$44)+COUNTIF($R83:$U94,AV$44)</f>
        <v>2</v>
      </c>
      <c r="AW101" s="152"/>
      <c r="AX101" s="152">
        <f>COUNTIF($R49:$U54,AX$44)+COUNTIF($R57:$U73,AX$44)+COUNTIF($R83:$U94,AX$44)</f>
        <v>3</v>
      </c>
      <c r="AY101" s="152"/>
      <c r="AZ101" s="152">
        <f>COUNTIF($R49:$U54,AZ$44)+COUNTIF($R57:$U73,AZ$44)+COUNTIF($R83:$U94,AZ$44)</f>
        <v>4</v>
      </c>
      <c r="BA101" s="152"/>
      <c r="BB101" s="152">
        <f>COUNTIF($R49:$U54,BB$44)+COUNTIF($R57:$U73,BB$44)+COUNTIF($R83:$U94,BB$44)</f>
        <v>4</v>
      </c>
      <c r="BC101" s="152"/>
    </row>
    <row r="102" spans="1:63" ht="28.2" x14ac:dyDescent="0.3">
      <c r="A102" s="137" t="s">
        <v>181</v>
      </c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42">
        <f>SUM(AN102:BC102)</f>
        <v>29</v>
      </c>
      <c r="AM102" s="142"/>
      <c r="AN102" s="139">
        <f>COUNTIF($V49:$X53,AN$44)+COUNTIF($V54:$X54,AN$44)+COUNTIF($V57:$X72,AN$44)+COUNTIF($V83:$X94,AN$44)</f>
        <v>4</v>
      </c>
      <c r="AO102" s="139"/>
      <c r="AP102" s="139">
        <f>COUNTIF($V49:$X53,AP$44)+COUNTIF($V54:$X54,AP$44)+COUNTIF($V57:$X72,AP$44)+COUNTIF($V83:$X94,AP$44)</f>
        <v>3</v>
      </c>
      <c r="AQ102" s="139"/>
      <c r="AR102" s="139">
        <f>COUNTIF($V49:$X53,AR$44)+COUNTIF($V54:$X54,AR$44)+COUNTIF($V57:$X72,AR$44)+COUNTIF($V83:$X94,AR$44)</f>
        <v>4</v>
      </c>
      <c r="AS102" s="139"/>
      <c r="AT102" s="139">
        <f>COUNTIF($V49:$X53,AT$44)+COUNTIF($V54:$X54,AT$44)+COUNTIF($V57:$X72,AT$44)+COUNTIF($V83:$X94,AT$44)</f>
        <v>4</v>
      </c>
      <c r="AU102" s="139"/>
      <c r="AV102" s="139">
        <f>COUNTIF($V49:$X54,AV$44)+COUNTIF($V57:$X72,AV$44)+COUNTIF($V83:$X94,AV$44)</f>
        <v>4</v>
      </c>
      <c r="AW102" s="139"/>
      <c r="AX102" s="139">
        <f>COUNTIF($V49:$X53,AX$44)+COUNTIF($V54:$X54,AX$44)+COUNTIF($V57:$X72,AX$44)+COUNTIF($V83:$X94,AX$44)</f>
        <v>2</v>
      </c>
      <c r="AY102" s="139"/>
      <c r="AZ102" s="139">
        <f>COUNTIF($V49:$X53,AZ$44)+COUNTIF($V54:$X54,AZ$44)+COUNTIF($V57:$X72,AZ$44)+COUNTIF($V83:$X94,AZ$44)</f>
        <v>4</v>
      </c>
      <c r="BA102" s="139"/>
      <c r="BB102" s="139">
        <f>COUNTIF($V49:$X53,BB$44)+COUNTIF($V54:$X54,BB$44)+COUNTIF($V57:$X72,BB$44)+COUNTIF($V83:$X94,BB$44)</f>
        <v>4</v>
      </c>
      <c r="BC102" s="139"/>
    </row>
    <row r="103" spans="1:63" ht="28.2" x14ac:dyDescent="0.3">
      <c r="A103" s="137" t="s">
        <v>182</v>
      </c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42">
        <f>SUM(AN103:BC103)</f>
        <v>5</v>
      </c>
      <c r="AM103" s="142"/>
      <c r="AN103" s="139">
        <f>COUNTIF($V74:$X78,AN$44)</f>
        <v>0</v>
      </c>
      <c r="AO103" s="139"/>
      <c r="AP103" s="139">
        <f>COUNTIF($V74:$X78,AP$44)</f>
        <v>0</v>
      </c>
      <c r="AQ103" s="139"/>
      <c r="AR103" s="139">
        <f>COUNTIF($V74:$X78,AR$44)</f>
        <v>0</v>
      </c>
      <c r="AS103" s="139"/>
      <c r="AT103" s="139">
        <f>COUNTIF($V74:$X78,AT$44)</f>
        <v>1</v>
      </c>
      <c r="AU103" s="139"/>
      <c r="AV103" s="139">
        <f>COUNTIF($V74:$X78,AV$44)</f>
        <v>1</v>
      </c>
      <c r="AW103" s="139"/>
      <c r="AX103" s="139">
        <f>COUNTIF($V74:$X78,AX$44)</f>
        <v>1</v>
      </c>
      <c r="AY103" s="139"/>
      <c r="AZ103" s="139">
        <f>COUNTIF($V74:$X78,AZ$44)</f>
        <v>1</v>
      </c>
      <c r="BA103" s="139"/>
      <c r="BB103" s="139">
        <f>COUNTIF($V74:$X78,BB$44)</f>
        <v>1</v>
      </c>
      <c r="BC103" s="139"/>
    </row>
    <row r="104" spans="1:63" ht="28.2" x14ac:dyDescent="0.3">
      <c r="A104" s="137" t="s">
        <v>183</v>
      </c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8">
        <f>SUM(AN104:BC104)</f>
        <v>2</v>
      </c>
      <c r="AM104" s="138"/>
      <c r="AN104" s="139">
        <f>COUNTIF($Y49:$Y54,AN$44)+COUNTIF($Y57:$Y72,AN$44)+COUNTIF($Y83:$Y94,AN$44)</f>
        <v>0</v>
      </c>
      <c r="AO104" s="139"/>
      <c r="AP104" s="139">
        <f>COUNTIF($Y49:$Y54,AP$44)+COUNTIF($Y57:$Y72,AP$44)+COUNTIF($Y83:$Y94,AP$44)</f>
        <v>0</v>
      </c>
      <c r="AQ104" s="139"/>
      <c r="AR104" s="139">
        <f>COUNTIF($Y49:$Y54,AR$44)+COUNTIF($Y57:$Y72,AR$44)+COUNTIF($Y83:$Y94,AR$44)</f>
        <v>0</v>
      </c>
      <c r="AS104" s="139"/>
      <c r="AT104" s="139">
        <f>COUNTIF($Y49:$Y54,AT$44)+COUNTIF($Y57:$Y72,AT$44)+COUNTIF($Y83:$Y94,AT$44)</f>
        <v>1</v>
      </c>
      <c r="AU104" s="139"/>
      <c r="AV104" s="139">
        <f>COUNTIF($Y49:$Y54,AV$44)+COUNTIF($Y57:$Y72,AV$44)+COUNTIF($Y83:$Y94,AV$44)</f>
        <v>1</v>
      </c>
      <c r="AW104" s="139"/>
      <c r="AX104" s="139">
        <f>COUNTIF($Y49:$Y54,AX$44)+COUNTIF($Y57:$Y72,AX$44)+COUNTIF($Y83:$Y94,AX$44)</f>
        <v>0</v>
      </c>
      <c r="AY104" s="139"/>
      <c r="AZ104" s="139">
        <f>COUNTIF($Y49:$Y54,AZ$44)+COUNTIF($Y57:$Y72,AZ$44)+COUNTIF($Y83:$Y94,AZ$44)</f>
        <v>0</v>
      </c>
      <c r="BA104" s="139"/>
      <c r="BB104" s="139">
        <f>COUNTIF($Y49:$Y54,BB$44)+COUNTIF($Y57:$Y72,BB$44)+COUNTIF($Y83:$Y94,BB$44)</f>
        <v>0</v>
      </c>
      <c r="BC104" s="139"/>
    </row>
    <row r="105" spans="1:63" ht="28.2" x14ac:dyDescent="0.3">
      <c r="A105" s="140" t="s">
        <v>184</v>
      </c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38">
        <f>SUM(AN105:BC105)</f>
        <v>63</v>
      </c>
      <c r="AM105" s="138"/>
      <c r="AN105" s="141">
        <f>COUNTA(AN49:AO54,AN57:AO72,AN74:AO78,AN83:AO94)</f>
        <v>8</v>
      </c>
      <c r="AO105" s="141"/>
      <c r="AP105" s="141">
        <f>COUNTA(AP49:AQ54,AP57:AQ72,AP74:AQ78,AP83:AQ94)</f>
        <v>8</v>
      </c>
      <c r="AQ105" s="141"/>
      <c r="AR105" s="141">
        <f>COUNTA(AR49:AS54,AR57:AS72,AR74:AS78,AR83:AS94)</f>
        <v>8</v>
      </c>
      <c r="AS105" s="141"/>
      <c r="AT105" s="141">
        <f>COUNTA(AT49:AU54,AT57:AU72,AT83:AU94)</f>
        <v>8</v>
      </c>
      <c r="AU105" s="141"/>
      <c r="AV105" s="141">
        <f>COUNTA(AV49:AW54,AV57:AW72,AV83:AW94)</f>
        <v>8</v>
      </c>
      <c r="AW105" s="141"/>
      <c r="AX105" s="141">
        <f>COUNTA(AX49:AY54,AX57:AY72,AX83:AY94)</f>
        <v>7</v>
      </c>
      <c r="AY105" s="141"/>
      <c r="AZ105" s="141">
        <f>COUNTA(AZ49:BA54,AZ57:BA72,AZ83:BA94)</f>
        <v>8</v>
      </c>
      <c r="BA105" s="141"/>
      <c r="BB105" s="141">
        <f>COUNTA(BB49:BC54,BB57:BC72,BB83:BC94)</f>
        <v>8</v>
      </c>
      <c r="BC105" s="141"/>
    </row>
    <row r="106" spans="1:63" ht="28.2" x14ac:dyDescent="0.3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2"/>
      <c r="AM106" s="12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</row>
    <row r="107" spans="1:63" ht="24.75" customHeight="1" x14ac:dyDescent="0.3">
      <c r="A107" s="108"/>
      <c r="B107" s="136" t="s">
        <v>185</v>
      </c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36"/>
      <c r="BA107" s="13"/>
      <c r="BB107" s="13"/>
      <c r="BC107" s="13"/>
    </row>
    <row r="108" spans="1:63" ht="25.5" customHeight="1" x14ac:dyDescent="0.3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2"/>
      <c r="AM108" s="12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</row>
    <row r="109" spans="1:63" ht="22.8" x14ac:dyDescent="0.4">
      <c r="A109" s="109"/>
      <c r="B109" s="110" t="s">
        <v>186</v>
      </c>
      <c r="C109" s="39"/>
      <c r="D109" s="109"/>
      <c r="E109" s="109"/>
      <c r="F109" s="111"/>
      <c r="G109" s="109"/>
      <c r="H109" s="109"/>
      <c r="I109" s="109"/>
      <c r="J109" s="112"/>
      <c r="K109" s="112"/>
      <c r="L109" s="112"/>
      <c r="M109" s="112"/>
      <c r="N109" s="112"/>
      <c r="O109" s="112"/>
      <c r="P109" s="113"/>
      <c r="Q109" s="113"/>
      <c r="R109" s="39"/>
      <c r="S109" s="39"/>
      <c r="T109" s="39"/>
      <c r="U109" s="112"/>
      <c r="V109" s="112"/>
      <c r="W109" s="112"/>
      <c r="X109" s="112"/>
      <c r="Y109" s="110" t="s">
        <v>187</v>
      </c>
      <c r="Z109" s="112"/>
      <c r="AA109" s="114"/>
      <c r="AB109" s="39"/>
      <c r="AC109" s="39"/>
      <c r="AD109" s="109"/>
      <c r="AE109" s="115"/>
      <c r="AF109" s="111"/>
      <c r="AG109" s="109"/>
      <c r="AH109" s="115"/>
      <c r="AI109" s="109"/>
      <c r="AJ109" s="109"/>
      <c r="AK109" s="109"/>
      <c r="AL109" s="111"/>
      <c r="AM109" s="111"/>
      <c r="AN109" s="111"/>
      <c r="AO109" s="39"/>
      <c r="AP109" s="116"/>
      <c r="AQ109" s="39"/>
      <c r="AR109" s="111"/>
      <c r="AS109" s="110" t="s">
        <v>187</v>
      </c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11"/>
    </row>
    <row r="110" spans="1:63" ht="24" customHeight="1" x14ac:dyDescent="0.3">
      <c r="A110" s="115"/>
      <c r="B110" s="117" t="s">
        <v>188</v>
      </c>
      <c r="C110" s="118"/>
      <c r="D110" s="115"/>
      <c r="E110" s="115"/>
      <c r="F110" s="119"/>
      <c r="G110" s="115"/>
      <c r="H110" s="115"/>
      <c r="I110" s="115"/>
      <c r="J110" s="115"/>
      <c r="K110" s="120"/>
      <c r="L110" s="120"/>
      <c r="M110" s="120"/>
      <c r="N110" s="120"/>
      <c r="O110" s="120"/>
      <c r="P110" s="115"/>
      <c r="Q110" s="115"/>
      <c r="R110" s="118"/>
      <c r="S110" s="118"/>
      <c r="T110" s="118"/>
      <c r="U110" s="115"/>
      <c r="V110" s="120"/>
      <c r="W110" s="120"/>
      <c r="X110" s="120"/>
      <c r="Y110" s="118"/>
      <c r="Z110" s="119"/>
      <c r="AA110" s="121" t="s">
        <v>189</v>
      </c>
      <c r="AB110" s="118"/>
      <c r="AC110" s="115"/>
      <c r="AF110" s="119"/>
      <c r="AG110" s="122"/>
      <c r="AH110" s="122"/>
      <c r="AI110" s="122"/>
      <c r="AL110" s="123" t="s">
        <v>190</v>
      </c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3"/>
    </row>
    <row r="111" spans="1:63" ht="55.5" customHeight="1" x14ac:dyDescent="0.4">
      <c r="A111" s="124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11"/>
      <c r="N111" s="111"/>
      <c r="O111" s="109"/>
      <c r="P111" s="109"/>
      <c r="Q111" s="109"/>
      <c r="R111" s="126"/>
      <c r="S111" s="126"/>
      <c r="T111" s="126"/>
      <c r="U111" s="124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7"/>
      <c r="AG111" s="124"/>
      <c r="AH111" s="126"/>
      <c r="AI111" s="126"/>
      <c r="AJ111" s="126"/>
      <c r="AK111" s="126"/>
      <c r="AL111" s="111"/>
      <c r="AM111" s="111"/>
      <c r="AN111" s="111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5"/>
      <c r="BC111" s="111"/>
    </row>
    <row r="112" spans="1:63" ht="22.8" x14ac:dyDescent="0.4">
      <c r="A112" s="128"/>
      <c r="B112" s="109"/>
      <c r="C112" s="109"/>
      <c r="D112" s="129" t="s">
        <v>191</v>
      </c>
      <c r="E112" s="109"/>
      <c r="F112" s="109"/>
      <c r="G112" s="109"/>
      <c r="H112" s="109"/>
      <c r="I112" s="109"/>
      <c r="J112" s="109"/>
      <c r="K112" s="109"/>
      <c r="L112" s="109"/>
      <c r="M112" s="130"/>
      <c r="N112" s="130"/>
      <c r="O112" s="109"/>
      <c r="P112" s="109"/>
      <c r="Q112" s="109"/>
      <c r="R112" s="128"/>
      <c r="S112" s="128"/>
      <c r="T112" s="128"/>
      <c r="U112" s="109"/>
      <c r="V112" s="109"/>
      <c r="W112" s="109"/>
      <c r="X112" s="109"/>
      <c r="Y112" s="129" t="s">
        <v>192</v>
      </c>
      <c r="Z112" s="109"/>
      <c r="AA112" s="109"/>
      <c r="AB112" s="109"/>
      <c r="AC112" s="109"/>
      <c r="AD112" s="109"/>
      <c r="AE112" s="109"/>
      <c r="AF112" s="130"/>
      <c r="AG112" s="109"/>
      <c r="AH112" s="109"/>
      <c r="AI112" s="109"/>
      <c r="AJ112" s="109"/>
      <c r="AK112" s="109"/>
      <c r="AL112" s="130"/>
      <c r="AM112" s="130"/>
      <c r="AN112" s="130"/>
      <c r="AO112" s="130"/>
      <c r="AP112" s="130"/>
      <c r="AQ112" s="130"/>
      <c r="AR112" s="131"/>
      <c r="AS112" s="131"/>
      <c r="AT112" s="131" t="s">
        <v>193</v>
      </c>
      <c r="AU112" s="130"/>
      <c r="AV112" s="130"/>
      <c r="AW112" s="130"/>
      <c r="AX112" s="130"/>
      <c r="AY112" s="130"/>
      <c r="AZ112" s="130"/>
      <c r="BA112" s="109"/>
      <c r="BB112" s="109"/>
      <c r="BC112" s="129"/>
    </row>
    <row r="113" spans="1:63" ht="15.75" customHeight="1" x14ac:dyDescent="0.3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</row>
    <row r="114" spans="1:63" ht="15.75" customHeight="1" x14ac:dyDescent="0.3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</row>
    <row r="115" spans="1:63" ht="27" customHeight="1" x14ac:dyDescent="0.4">
      <c r="A115" s="109"/>
      <c r="B115" s="110"/>
      <c r="C115" s="39"/>
      <c r="D115" s="109"/>
      <c r="E115" s="109"/>
      <c r="F115" s="111"/>
      <c r="G115" s="109"/>
      <c r="H115" s="109"/>
      <c r="I115" s="109"/>
      <c r="J115" s="112"/>
      <c r="K115" s="112"/>
      <c r="L115" s="112"/>
      <c r="M115" s="112"/>
      <c r="N115" s="112"/>
      <c r="O115" s="112"/>
      <c r="P115" s="113"/>
      <c r="Q115" s="113"/>
      <c r="R115" s="39"/>
      <c r="S115" s="39"/>
      <c r="T115" s="39"/>
      <c r="U115" s="112"/>
      <c r="V115" s="112"/>
      <c r="W115" s="112"/>
      <c r="X115" s="112"/>
      <c r="Y115" s="110"/>
      <c r="Z115" s="112"/>
      <c r="AA115" s="114"/>
      <c r="AB115" s="39"/>
      <c r="AC115" s="39"/>
      <c r="AD115" s="109"/>
      <c r="AE115" s="109"/>
      <c r="AF115" s="111"/>
      <c r="AG115" s="109"/>
      <c r="AH115" s="109"/>
      <c r="AI115" s="109"/>
      <c r="AJ115" s="132" t="s">
        <v>194</v>
      </c>
    </row>
    <row r="116" spans="1:63" ht="33" customHeight="1" x14ac:dyDescent="0.45">
      <c r="A116" s="22"/>
      <c r="B116" s="22"/>
      <c r="C116" s="22"/>
      <c r="D116" s="22"/>
      <c r="E116" s="22"/>
      <c r="F116" s="22"/>
      <c r="G116" s="22"/>
      <c r="H116" s="22"/>
      <c r="I116" s="22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</row>
    <row r="117" spans="1:63" ht="15.75" customHeight="1" x14ac:dyDescent="0.45">
      <c r="A117" s="22"/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22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22"/>
      <c r="AK117" s="135"/>
      <c r="AL117" s="22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"/>
      <c r="AX117" s="13"/>
      <c r="AY117" s="135"/>
      <c r="AZ117" s="135"/>
      <c r="BA117" s="135"/>
      <c r="BB117" s="135"/>
      <c r="BC117" s="135"/>
    </row>
    <row r="118" spans="1:63" ht="15.75" customHeight="1" x14ac:dyDescent="0.3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</row>
    <row r="119" spans="1:63" ht="15.75" customHeight="1" x14ac:dyDescent="0.3"/>
    <row r="120" spans="1:63" ht="15.75" customHeight="1" x14ac:dyDescent="0.3"/>
    <row r="121" spans="1:63" ht="15.75" customHeight="1" x14ac:dyDescent="0.3"/>
    <row r="122" spans="1:63" ht="15.75" customHeight="1" x14ac:dyDescent="0.3"/>
    <row r="123" spans="1:63" ht="15.75" customHeight="1" x14ac:dyDescent="0.3"/>
    <row r="124" spans="1:63" ht="15.75" customHeight="1" x14ac:dyDescent="0.3"/>
    <row r="125" spans="1:63" ht="15.75" customHeight="1" x14ac:dyDescent="0.3"/>
    <row r="126" spans="1:63" ht="15.75" customHeight="1" x14ac:dyDescent="0.3"/>
    <row r="127" spans="1:63" ht="15.75" customHeight="1" x14ac:dyDescent="0.3"/>
    <row r="128" spans="1:63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092">
    <mergeCell ref="P1:AI1"/>
    <mergeCell ref="P2:AI2"/>
    <mergeCell ref="AP4:AX5"/>
    <mergeCell ref="P5:AI5"/>
    <mergeCell ref="R6:AG6"/>
    <mergeCell ref="AK18:BA21"/>
    <mergeCell ref="A24:A25"/>
    <mergeCell ref="B24:B25"/>
    <mergeCell ref="C24:C25"/>
    <mergeCell ref="D24:G24"/>
    <mergeCell ref="H24:K24"/>
    <mergeCell ref="L24:P24"/>
    <mergeCell ref="Q24:T24"/>
    <mergeCell ref="U24:Y24"/>
    <mergeCell ref="Z24:AC24"/>
    <mergeCell ref="AD24:AG24"/>
    <mergeCell ref="AH24:AK24"/>
    <mergeCell ref="AL24:AP24"/>
    <mergeCell ref="AQ24:AT24"/>
    <mergeCell ref="AU24:AY24"/>
    <mergeCell ref="AZ24:BC24"/>
    <mergeCell ref="A31:E31"/>
    <mergeCell ref="I31:M31"/>
    <mergeCell ref="A33:AA33"/>
    <mergeCell ref="AD33:AN33"/>
    <mergeCell ref="AQ33:BC33"/>
    <mergeCell ref="A34:B34"/>
    <mergeCell ref="C34:F34"/>
    <mergeCell ref="G34:J34"/>
    <mergeCell ref="K34:N34"/>
    <mergeCell ref="O34:Q34"/>
    <mergeCell ref="R34:V34"/>
    <mergeCell ref="W34:Y34"/>
    <mergeCell ref="Z34:AA34"/>
    <mergeCell ref="AC34:AJ34"/>
    <mergeCell ref="AK34:AL34"/>
    <mergeCell ref="AM34:AN34"/>
    <mergeCell ref="AP34:AW34"/>
    <mergeCell ref="AX34:BA34"/>
    <mergeCell ref="BB34:BC34"/>
    <mergeCell ref="A35:B35"/>
    <mergeCell ref="C35:F35"/>
    <mergeCell ref="G35:J35"/>
    <mergeCell ref="K35:N35"/>
    <mergeCell ref="O35:Q35"/>
    <mergeCell ref="R35:V35"/>
    <mergeCell ref="W35:Y35"/>
    <mergeCell ref="Z35:AA35"/>
    <mergeCell ref="AC35:AJ35"/>
    <mergeCell ref="AK35:AL35"/>
    <mergeCell ref="AM35:AN35"/>
    <mergeCell ref="AP35:AW36"/>
    <mergeCell ref="AX35:BA36"/>
    <mergeCell ref="BB35:BC36"/>
    <mergeCell ref="A36:B36"/>
    <mergeCell ref="C36:F36"/>
    <mergeCell ref="G36:J36"/>
    <mergeCell ref="K36:N36"/>
    <mergeCell ref="O36:Q36"/>
    <mergeCell ref="R36:V36"/>
    <mergeCell ref="W36:Y36"/>
    <mergeCell ref="Z36:AA36"/>
    <mergeCell ref="AC36:AJ36"/>
    <mergeCell ref="AK36:AL36"/>
    <mergeCell ref="AM36:AN36"/>
    <mergeCell ref="A37:B37"/>
    <mergeCell ref="C37:F37"/>
    <mergeCell ref="G37:J37"/>
    <mergeCell ref="K37:N37"/>
    <mergeCell ref="O37:Q37"/>
    <mergeCell ref="R37:V37"/>
    <mergeCell ref="W37:Y37"/>
    <mergeCell ref="Z37:AA37"/>
    <mergeCell ref="AC37:AJ37"/>
    <mergeCell ref="AK37:AL37"/>
    <mergeCell ref="AM37:AN37"/>
    <mergeCell ref="A38:B38"/>
    <mergeCell ref="C38:F38"/>
    <mergeCell ref="G38:J38"/>
    <mergeCell ref="K38:N38"/>
    <mergeCell ref="O38:Q38"/>
    <mergeCell ref="R38:V38"/>
    <mergeCell ref="W38:Y38"/>
    <mergeCell ref="Z38:AA38"/>
    <mergeCell ref="AC38:AJ38"/>
    <mergeCell ref="AK38:AL38"/>
    <mergeCell ref="AM38:AN38"/>
    <mergeCell ref="A39:B39"/>
    <mergeCell ref="C39:F39"/>
    <mergeCell ref="G39:J39"/>
    <mergeCell ref="K39:N39"/>
    <mergeCell ref="O39:Q39"/>
    <mergeCell ref="R39:V39"/>
    <mergeCell ref="W39:Y39"/>
    <mergeCell ref="Z39:AA39"/>
    <mergeCell ref="AC39:AJ39"/>
    <mergeCell ref="AK39:AL39"/>
    <mergeCell ref="AM39:AN39"/>
    <mergeCell ref="A40:BC40"/>
    <mergeCell ref="A41:C46"/>
    <mergeCell ref="D41:Q46"/>
    <mergeCell ref="R41:Y41"/>
    <mergeCell ref="Z41:AA46"/>
    <mergeCell ref="AB41:AM41"/>
    <mergeCell ref="AN41:BC41"/>
    <mergeCell ref="R42:U46"/>
    <mergeCell ref="V42:X46"/>
    <mergeCell ref="Y42:Y46"/>
    <mergeCell ref="AB42:AC46"/>
    <mergeCell ref="AD42:AK42"/>
    <mergeCell ref="AL42:AM46"/>
    <mergeCell ref="AN42:AQ42"/>
    <mergeCell ref="AR42:AU42"/>
    <mergeCell ref="AV42:AY42"/>
    <mergeCell ref="AZ42:BC42"/>
    <mergeCell ref="AD43:AE46"/>
    <mergeCell ref="AF43:AK43"/>
    <mergeCell ref="AN43:BC43"/>
    <mergeCell ref="AF44:AG46"/>
    <mergeCell ref="AH44:AI46"/>
    <mergeCell ref="AJ44:AK46"/>
    <mergeCell ref="AN44:AO44"/>
    <mergeCell ref="AP44:AQ44"/>
    <mergeCell ref="AR44:AS44"/>
    <mergeCell ref="AT44:AU44"/>
    <mergeCell ref="AV44:AW44"/>
    <mergeCell ref="AX44:AY44"/>
    <mergeCell ref="AZ44:BA44"/>
    <mergeCell ref="BB44:BC44"/>
    <mergeCell ref="AN45:BC45"/>
    <mergeCell ref="AN46:AO46"/>
    <mergeCell ref="AP46:AQ46"/>
    <mergeCell ref="AR46:AS46"/>
    <mergeCell ref="AT46:AU46"/>
    <mergeCell ref="AV46:AW46"/>
    <mergeCell ref="AX46:AY46"/>
    <mergeCell ref="AZ46:BA46"/>
    <mergeCell ref="BB46:BC46"/>
    <mergeCell ref="A47:BC47"/>
    <mergeCell ref="A48:BC48"/>
    <mergeCell ref="A49:C49"/>
    <mergeCell ref="D49:Q49"/>
    <mergeCell ref="R49:U49"/>
    <mergeCell ref="V49:W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AZ51:BA51"/>
    <mergeCell ref="BB51:BC51"/>
    <mergeCell ref="A50:C50"/>
    <mergeCell ref="D50:Q50"/>
    <mergeCell ref="R50:U50"/>
    <mergeCell ref="V50:W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T50:AU50"/>
    <mergeCell ref="AV50:AW50"/>
    <mergeCell ref="AX50:AY50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AV52:AW52"/>
    <mergeCell ref="AX52:AY52"/>
    <mergeCell ref="AZ50:BA50"/>
    <mergeCell ref="BB50:BC50"/>
    <mergeCell ref="A51:C51"/>
    <mergeCell ref="D51:Q51"/>
    <mergeCell ref="R51:U51"/>
    <mergeCell ref="V51:W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V51:AW51"/>
    <mergeCell ref="AX51:AY51"/>
    <mergeCell ref="AL54:AM54"/>
    <mergeCell ref="AN54:AO54"/>
    <mergeCell ref="AP54:AQ54"/>
    <mergeCell ref="AR54:AS54"/>
    <mergeCell ref="AT54:AU54"/>
    <mergeCell ref="AV54:AW54"/>
    <mergeCell ref="AX54:AY54"/>
    <mergeCell ref="AZ52:BA52"/>
    <mergeCell ref="BB52:BC52"/>
    <mergeCell ref="A53:C53"/>
    <mergeCell ref="D53:Q53"/>
    <mergeCell ref="R53:U53"/>
    <mergeCell ref="V53:W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R53:AS53"/>
    <mergeCell ref="AT53:AU53"/>
    <mergeCell ref="AV53:AW53"/>
    <mergeCell ref="AX53:AY53"/>
    <mergeCell ref="AZ53:BA53"/>
    <mergeCell ref="BB53:BC53"/>
    <mergeCell ref="A52:C52"/>
    <mergeCell ref="D52:Q52"/>
    <mergeCell ref="R52:U52"/>
    <mergeCell ref="V52:W52"/>
    <mergeCell ref="AZ57:BA57"/>
    <mergeCell ref="BB57:BC57"/>
    <mergeCell ref="AZ54:BA54"/>
    <mergeCell ref="BB54:BC54"/>
    <mergeCell ref="A55:Q55"/>
    <mergeCell ref="R55:U55"/>
    <mergeCell ref="V55:X55"/>
    <mergeCell ref="Z55:AA55"/>
    <mergeCell ref="AB55:AC55"/>
    <mergeCell ref="AD55:AE55"/>
    <mergeCell ref="AF55:AG55"/>
    <mergeCell ref="AH55:AI55"/>
    <mergeCell ref="AJ55:AK55"/>
    <mergeCell ref="AL55:AM55"/>
    <mergeCell ref="AN55:AO55"/>
    <mergeCell ref="AP55:AQ55"/>
    <mergeCell ref="AR55:AS55"/>
    <mergeCell ref="AT55:AU55"/>
    <mergeCell ref="AV55:AW55"/>
    <mergeCell ref="AX55:AY55"/>
    <mergeCell ref="AZ55:BA55"/>
    <mergeCell ref="BB55:BC55"/>
    <mergeCell ref="A54:C54"/>
    <mergeCell ref="D54:Q54"/>
    <mergeCell ref="R54:U54"/>
    <mergeCell ref="V54:W54"/>
    <mergeCell ref="Z54:AA54"/>
    <mergeCell ref="AB54:AC54"/>
    <mergeCell ref="AD54:AE54"/>
    <mergeCell ref="AF54:AG54"/>
    <mergeCell ref="AH54:AI54"/>
    <mergeCell ref="AJ54:AK54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P58:AQ58"/>
    <mergeCell ref="AR58:AS58"/>
    <mergeCell ref="AT58:AU58"/>
    <mergeCell ref="AV58:AW58"/>
    <mergeCell ref="AX58:AY58"/>
    <mergeCell ref="AZ58:BA58"/>
    <mergeCell ref="A56:BC56"/>
    <mergeCell ref="A57:C57"/>
    <mergeCell ref="D57:Q57"/>
    <mergeCell ref="R57:U57"/>
    <mergeCell ref="V57:W57"/>
    <mergeCell ref="Z57:AA57"/>
    <mergeCell ref="AB57:AC57"/>
    <mergeCell ref="AD57:AE57"/>
    <mergeCell ref="AF57:AG57"/>
    <mergeCell ref="AH57:AI57"/>
    <mergeCell ref="AJ57:AK57"/>
    <mergeCell ref="AL57:AM57"/>
    <mergeCell ref="AN57:AO57"/>
    <mergeCell ref="AP57:AQ57"/>
    <mergeCell ref="AR57:AS57"/>
    <mergeCell ref="AT57:AU57"/>
    <mergeCell ref="AV57:AW57"/>
    <mergeCell ref="AX57:AY57"/>
    <mergeCell ref="AJ60:AK60"/>
    <mergeCell ref="AL60:AM60"/>
    <mergeCell ref="AN60:AO60"/>
    <mergeCell ref="AP60:AQ60"/>
    <mergeCell ref="AR60:AS60"/>
    <mergeCell ref="AT60:AU60"/>
    <mergeCell ref="AV60:AW60"/>
    <mergeCell ref="AX60:AY60"/>
    <mergeCell ref="AZ60:BA60"/>
    <mergeCell ref="BB58:BC58"/>
    <mergeCell ref="A59:C59"/>
    <mergeCell ref="D59:Q59"/>
    <mergeCell ref="R59:U59"/>
    <mergeCell ref="V59:W59"/>
    <mergeCell ref="Z59:AA59"/>
    <mergeCell ref="AB59:AC59"/>
    <mergeCell ref="AD59:AE59"/>
    <mergeCell ref="AF59:AG59"/>
    <mergeCell ref="AH59:AI59"/>
    <mergeCell ref="AJ59:AK59"/>
    <mergeCell ref="AL59:AM59"/>
    <mergeCell ref="AN59:AO59"/>
    <mergeCell ref="AP59:AQ59"/>
    <mergeCell ref="AR59:AS59"/>
    <mergeCell ref="AT59:AU59"/>
    <mergeCell ref="AV59:AW59"/>
    <mergeCell ref="AX59:AY59"/>
    <mergeCell ref="AZ59:BA59"/>
    <mergeCell ref="BB59:BC59"/>
    <mergeCell ref="A58:C58"/>
    <mergeCell ref="D58:Q58"/>
    <mergeCell ref="V58:W58"/>
    <mergeCell ref="AR62:AS62"/>
    <mergeCell ref="AT62:AU62"/>
    <mergeCell ref="AV62:AW62"/>
    <mergeCell ref="AX62:AY62"/>
    <mergeCell ref="BB60:BC60"/>
    <mergeCell ref="A61:C61"/>
    <mergeCell ref="D61:Q61"/>
    <mergeCell ref="R61:U61"/>
    <mergeCell ref="V61:W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P61:AQ61"/>
    <mergeCell ref="AR61:AS61"/>
    <mergeCell ref="AT61:AU61"/>
    <mergeCell ref="AV61:AW61"/>
    <mergeCell ref="AX61:AY61"/>
    <mergeCell ref="AZ61:BA61"/>
    <mergeCell ref="BB61:BC61"/>
    <mergeCell ref="A60:C60"/>
    <mergeCell ref="D60:Q60"/>
    <mergeCell ref="V60:W60"/>
    <mergeCell ref="Z60:AA60"/>
    <mergeCell ref="AB60:AC60"/>
    <mergeCell ref="AD60:AE60"/>
    <mergeCell ref="AF60:AG60"/>
    <mergeCell ref="AH60:AI60"/>
    <mergeCell ref="AZ62:BA62"/>
    <mergeCell ref="BB62:BC62"/>
    <mergeCell ref="A63:C63"/>
    <mergeCell ref="D63:Q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T63:AU63"/>
    <mergeCell ref="AV63:AW63"/>
    <mergeCell ref="AX63:AY63"/>
    <mergeCell ref="AZ63:BA63"/>
    <mergeCell ref="BB63:BC63"/>
    <mergeCell ref="A62:C62"/>
    <mergeCell ref="D62:Q62"/>
    <mergeCell ref="R62:U62"/>
    <mergeCell ref="V62:W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P62:AQ62"/>
    <mergeCell ref="BB65:BC65"/>
    <mergeCell ref="A64:C64"/>
    <mergeCell ref="D64:Q64"/>
    <mergeCell ref="Z64:AA64"/>
    <mergeCell ref="AB64:AC64"/>
    <mergeCell ref="AD64:AE64"/>
    <mergeCell ref="AF64:AG64"/>
    <mergeCell ref="AH64:AI64"/>
    <mergeCell ref="AJ64:AK64"/>
    <mergeCell ref="AL64:AM64"/>
    <mergeCell ref="AN64:AO64"/>
    <mergeCell ref="AP64:AQ64"/>
    <mergeCell ref="AR64:AS64"/>
    <mergeCell ref="AT64:AU64"/>
    <mergeCell ref="AV64:AW64"/>
    <mergeCell ref="AX64:AY64"/>
    <mergeCell ref="AZ64:BA64"/>
    <mergeCell ref="BB64:BC64"/>
    <mergeCell ref="AJ66:AK66"/>
    <mergeCell ref="AL66:AM66"/>
    <mergeCell ref="AN66:AO66"/>
    <mergeCell ref="AP66:AQ66"/>
    <mergeCell ref="AR66:AS66"/>
    <mergeCell ref="AT66:AU66"/>
    <mergeCell ref="AV66:AW66"/>
    <mergeCell ref="AX66:AY66"/>
    <mergeCell ref="AZ66:BA66"/>
    <mergeCell ref="A65:C65"/>
    <mergeCell ref="D65:Q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AV65:AW65"/>
    <mergeCell ref="AX65:AY65"/>
    <mergeCell ref="AZ65:BA65"/>
    <mergeCell ref="AR68:AS68"/>
    <mergeCell ref="AT68:AU68"/>
    <mergeCell ref="AV68:AW68"/>
    <mergeCell ref="AX68:AY68"/>
    <mergeCell ref="BB66:BC66"/>
    <mergeCell ref="A67:C67"/>
    <mergeCell ref="D67:Q67"/>
    <mergeCell ref="R67:U67"/>
    <mergeCell ref="V67:W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AV67:AW67"/>
    <mergeCell ref="AX67:AY67"/>
    <mergeCell ref="AZ67:BA67"/>
    <mergeCell ref="BB67:BC67"/>
    <mergeCell ref="A66:C66"/>
    <mergeCell ref="D66:Q66"/>
    <mergeCell ref="V66:W66"/>
    <mergeCell ref="Z66:AA66"/>
    <mergeCell ref="AB66:AC66"/>
    <mergeCell ref="AD66:AE66"/>
    <mergeCell ref="AF66:AG66"/>
    <mergeCell ref="AH66:AI66"/>
    <mergeCell ref="AZ68:BA68"/>
    <mergeCell ref="BB68:BC68"/>
    <mergeCell ref="A69:C69"/>
    <mergeCell ref="D69:Q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AT69:AU69"/>
    <mergeCell ref="AV69:AW69"/>
    <mergeCell ref="AX69:AY69"/>
    <mergeCell ref="AZ69:BA69"/>
    <mergeCell ref="BB69:BC69"/>
    <mergeCell ref="A68:C68"/>
    <mergeCell ref="D68:Q68"/>
    <mergeCell ref="R68:U68"/>
    <mergeCell ref="V68:W68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X71:AY71"/>
    <mergeCell ref="AZ71:BA71"/>
    <mergeCell ref="BB71:BC71"/>
    <mergeCell ref="A70:C70"/>
    <mergeCell ref="D70:Q70"/>
    <mergeCell ref="R70:U70"/>
    <mergeCell ref="V70:W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AT70:AU70"/>
    <mergeCell ref="AV70:AW70"/>
    <mergeCell ref="AX70:AY70"/>
    <mergeCell ref="V72:W72"/>
    <mergeCell ref="Z72:AA72"/>
    <mergeCell ref="AB72:AC72"/>
    <mergeCell ref="AD72:AE72"/>
    <mergeCell ref="AF72:AG72"/>
    <mergeCell ref="AH72:AI72"/>
    <mergeCell ref="AJ72:AK72"/>
    <mergeCell ref="AL72:AM72"/>
    <mergeCell ref="AN72:AO72"/>
    <mergeCell ref="AP72:AQ72"/>
    <mergeCell ref="AR72:AS72"/>
    <mergeCell ref="AT72:AU72"/>
    <mergeCell ref="AV72:AW72"/>
    <mergeCell ref="AX72:AY72"/>
    <mergeCell ref="AZ70:BA70"/>
    <mergeCell ref="BB70:BC70"/>
    <mergeCell ref="A71:C71"/>
    <mergeCell ref="D71:Q71"/>
    <mergeCell ref="R71:U71"/>
    <mergeCell ref="V71:W71"/>
    <mergeCell ref="Z71:AA71"/>
    <mergeCell ref="AB71:AC71"/>
    <mergeCell ref="AD71:AE71"/>
    <mergeCell ref="AF71:AG71"/>
    <mergeCell ref="AH71:AI71"/>
    <mergeCell ref="AJ71:AK71"/>
    <mergeCell ref="AL71:AM71"/>
    <mergeCell ref="AN71:AO71"/>
    <mergeCell ref="AP71:AQ71"/>
    <mergeCell ref="AR71:AS71"/>
    <mergeCell ref="AT71:AU71"/>
    <mergeCell ref="AV71:AW71"/>
    <mergeCell ref="AL74:AM74"/>
    <mergeCell ref="AN74:AO74"/>
    <mergeCell ref="AP74:AQ74"/>
    <mergeCell ref="AR74:AS74"/>
    <mergeCell ref="AT74:AU74"/>
    <mergeCell ref="AV74:AW74"/>
    <mergeCell ref="AX74:AY74"/>
    <mergeCell ref="AZ74:BA74"/>
    <mergeCell ref="AZ72:BA72"/>
    <mergeCell ref="BB72:BC72"/>
    <mergeCell ref="A73:C73"/>
    <mergeCell ref="D73:Q73"/>
    <mergeCell ref="R73:U73"/>
    <mergeCell ref="V73:W73"/>
    <mergeCell ref="Z73:AA73"/>
    <mergeCell ref="AB73:AC73"/>
    <mergeCell ref="AD73:AE73"/>
    <mergeCell ref="AF73:AG73"/>
    <mergeCell ref="AH73:AI73"/>
    <mergeCell ref="AJ73:AK73"/>
    <mergeCell ref="AL73:AM73"/>
    <mergeCell ref="AN73:AO73"/>
    <mergeCell ref="AP73:AQ73"/>
    <mergeCell ref="AR73:AS73"/>
    <mergeCell ref="AT73:AU73"/>
    <mergeCell ref="AV73:AW73"/>
    <mergeCell ref="AX73:AY73"/>
    <mergeCell ref="AZ73:BA73"/>
    <mergeCell ref="BB73:BC73"/>
    <mergeCell ref="A72:C72"/>
    <mergeCell ref="D72:Q72"/>
    <mergeCell ref="R72:U72"/>
    <mergeCell ref="AT76:AU76"/>
    <mergeCell ref="AV76:AW76"/>
    <mergeCell ref="AX76:AY76"/>
    <mergeCell ref="AZ76:BA76"/>
    <mergeCell ref="BB74:BC74"/>
    <mergeCell ref="A75:C75"/>
    <mergeCell ref="D75:Q75"/>
    <mergeCell ref="R75:U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AR75:AS75"/>
    <mergeCell ref="AT75:AU75"/>
    <mergeCell ref="AV75:AW75"/>
    <mergeCell ref="AX75:AY75"/>
    <mergeCell ref="AZ75:BA75"/>
    <mergeCell ref="BB75:BC75"/>
    <mergeCell ref="A74:C74"/>
    <mergeCell ref="D74:Q74"/>
    <mergeCell ref="R74:U74"/>
    <mergeCell ref="Z74:AA74"/>
    <mergeCell ref="AB74:AC74"/>
    <mergeCell ref="AD74:AE74"/>
    <mergeCell ref="AF74:AG74"/>
    <mergeCell ref="AH74:AI74"/>
    <mergeCell ref="AJ74:AK74"/>
    <mergeCell ref="BB76:BC76"/>
    <mergeCell ref="A77:C77"/>
    <mergeCell ref="D77:Q77"/>
    <mergeCell ref="R77:U77"/>
    <mergeCell ref="Z77:AA77"/>
    <mergeCell ref="AB77:AC77"/>
    <mergeCell ref="AD77:AE77"/>
    <mergeCell ref="AF77:AG77"/>
    <mergeCell ref="AH77:AI77"/>
    <mergeCell ref="AJ77:AK77"/>
    <mergeCell ref="AL77:AM77"/>
    <mergeCell ref="AN77:AO77"/>
    <mergeCell ref="AP77:AQ77"/>
    <mergeCell ref="AR77:AS77"/>
    <mergeCell ref="AT77:AU77"/>
    <mergeCell ref="AV77:AW77"/>
    <mergeCell ref="AX77:AY77"/>
    <mergeCell ref="AZ77:BA77"/>
    <mergeCell ref="BB77:BC77"/>
    <mergeCell ref="A76:C76"/>
    <mergeCell ref="D76:Q76"/>
    <mergeCell ref="R76:U76"/>
    <mergeCell ref="Z76:AA76"/>
    <mergeCell ref="AB76:AC76"/>
    <mergeCell ref="AD76:AE76"/>
    <mergeCell ref="AF76:AG76"/>
    <mergeCell ref="AH76:AI76"/>
    <mergeCell ref="AJ76:AK76"/>
    <mergeCell ref="AL76:AM76"/>
    <mergeCell ref="AN76:AO76"/>
    <mergeCell ref="AP76:AQ76"/>
    <mergeCell ref="AR76:AS76"/>
    <mergeCell ref="A78:C78"/>
    <mergeCell ref="D78:Q78"/>
    <mergeCell ref="R78:U78"/>
    <mergeCell ref="Z78:AA78"/>
    <mergeCell ref="AB78:AC78"/>
    <mergeCell ref="AD78:AE78"/>
    <mergeCell ref="AF78:AG78"/>
    <mergeCell ref="AH78:AI78"/>
    <mergeCell ref="AJ78:AK78"/>
    <mergeCell ref="AL78:AM78"/>
    <mergeCell ref="AN78:AO78"/>
    <mergeCell ref="AP78:AQ78"/>
    <mergeCell ref="AR78:AS78"/>
    <mergeCell ref="AT78:AU78"/>
    <mergeCell ref="AV78:AW78"/>
    <mergeCell ref="AX78:AY78"/>
    <mergeCell ref="AZ78:BA78"/>
    <mergeCell ref="AB80:AC80"/>
    <mergeCell ref="AD80:AE80"/>
    <mergeCell ref="AF80:AG80"/>
    <mergeCell ref="AH80:AI80"/>
    <mergeCell ref="AJ80:AK80"/>
    <mergeCell ref="AL80:AM80"/>
    <mergeCell ref="AN80:AO80"/>
    <mergeCell ref="AP80:AQ80"/>
    <mergeCell ref="AR80:AS80"/>
    <mergeCell ref="AT80:AU80"/>
    <mergeCell ref="AV80:AW80"/>
    <mergeCell ref="AX80:AY80"/>
    <mergeCell ref="AZ80:BA80"/>
    <mergeCell ref="BB78:BC78"/>
    <mergeCell ref="A79:Q79"/>
    <mergeCell ref="R79:U79"/>
    <mergeCell ref="V79:X79"/>
    <mergeCell ref="Z79:AA79"/>
    <mergeCell ref="AB79:AC79"/>
    <mergeCell ref="AD79:AE79"/>
    <mergeCell ref="AF79:AG79"/>
    <mergeCell ref="AH79:AI79"/>
    <mergeCell ref="AJ79:AK79"/>
    <mergeCell ref="AL79:AM79"/>
    <mergeCell ref="AN79:AO79"/>
    <mergeCell ref="AP79:AQ79"/>
    <mergeCell ref="AR79:AS79"/>
    <mergeCell ref="AT79:AU79"/>
    <mergeCell ref="AV79:AW79"/>
    <mergeCell ref="AX79:AY79"/>
    <mergeCell ref="AZ79:BA79"/>
    <mergeCell ref="BB79:BC79"/>
    <mergeCell ref="AN84:AO84"/>
    <mergeCell ref="AP84:AQ84"/>
    <mergeCell ref="AR84:AS84"/>
    <mergeCell ref="AT84:AU84"/>
    <mergeCell ref="AV84:AW84"/>
    <mergeCell ref="AX84:AY84"/>
    <mergeCell ref="BB80:BC80"/>
    <mergeCell ref="A81:BC81"/>
    <mergeCell ref="A82:BC82"/>
    <mergeCell ref="A83:C83"/>
    <mergeCell ref="D83:Q83"/>
    <mergeCell ref="R83:U83"/>
    <mergeCell ref="V83:W83"/>
    <mergeCell ref="Z83:AA83"/>
    <mergeCell ref="AB83:AC83"/>
    <mergeCell ref="AD83:AE83"/>
    <mergeCell ref="AF83:AG83"/>
    <mergeCell ref="AH83:AI83"/>
    <mergeCell ref="AJ83:AK83"/>
    <mergeCell ref="AL83:AM83"/>
    <mergeCell ref="AN83:AO83"/>
    <mergeCell ref="AP83:AQ83"/>
    <mergeCell ref="AR83:AS83"/>
    <mergeCell ref="AT83:AU83"/>
    <mergeCell ref="AV83:AW83"/>
    <mergeCell ref="AX83:AY83"/>
    <mergeCell ref="AZ83:BA83"/>
    <mergeCell ref="BB83:BC83"/>
    <mergeCell ref="A80:Q80"/>
    <mergeCell ref="R80:U80"/>
    <mergeCell ref="V80:X80"/>
    <mergeCell ref="Z80:AA80"/>
    <mergeCell ref="AZ84:BA84"/>
    <mergeCell ref="BB84:BC84"/>
    <mergeCell ref="A85:C85"/>
    <mergeCell ref="D85:Q85"/>
    <mergeCell ref="R85:U85"/>
    <mergeCell ref="V85:W85"/>
    <mergeCell ref="Z85:AA85"/>
    <mergeCell ref="AB85:AC85"/>
    <mergeCell ref="AD85:AE85"/>
    <mergeCell ref="AF85:AG85"/>
    <mergeCell ref="AH85:AI85"/>
    <mergeCell ref="AJ85:AK85"/>
    <mergeCell ref="AL85:AM85"/>
    <mergeCell ref="AN85:AO85"/>
    <mergeCell ref="AP85:AQ85"/>
    <mergeCell ref="AR85:AS85"/>
    <mergeCell ref="AT85:AU85"/>
    <mergeCell ref="AV85:AW85"/>
    <mergeCell ref="AX85:AY85"/>
    <mergeCell ref="AZ85:BA85"/>
    <mergeCell ref="BB85:BC85"/>
    <mergeCell ref="A84:C84"/>
    <mergeCell ref="D84:Q84"/>
    <mergeCell ref="R84:U84"/>
    <mergeCell ref="V84:W84"/>
    <mergeCell ref="Z84:AA84"/>
    <mergeCell ref="AB84:AC84"/>
    <mergeCell ref="AD84:AE84"/>
    <mergeCell ref="AF84:AG84"/>
    <mergeCell ref="AH84:AI84"/>
    <mergeCell ref="AJ84:AK84"/>
    <mergeCell ref="AL84:AM84"/>
    <mergeCell ref="BB87:BC87"/>
    <mergeCell ref="A86:C86"/>
    <mergeCell ref="D86:Q86"/>
    <mergeCell ref="R86:U86"/>
    <mergeCell ref="V86:W86"/>
    <mergeCell ref="Z86:AA86"/>
    <mergeCell ref="AB86:AC86"/>
    <mergeCell ref="AD86:AE86"/>
    <mergeCell ref="AF86:AG86"/>
    <mergeCell ref="AH86:AI86"/>
    <mergeCell ref="AJ86:AK86"/>
    <mergeCell ref="AL86:AM86"/>
    <mergeCell ref="AN86:AO86"/>
    <mergeCell ref="AP86:AQ86"/>
    <mergeCell ref="AR86:AS86"/>
    <mergeCell ref="AT86:AU86"/>
    <mergeCell ref="AV86:AW86"/>
    <mergeCell ref="AX86:AY86"/>
    <mergeCell ref="AB88:AC88"/>
    <mergeCell ref="AD88:AE88"/>
    <mergeCell ref="AF88:AG88"/>
    <mergeCell ref="AH88:AI88"/>
    <mergeCell ref="AJ88:AK88"/>
    <mergeCell ref="AL88:AM88"/>
    <mergeCell ref="AN88:AO88"/>
    <mergeCell ref="AP88:AQ88"/>
    <mergeCell ref="AR88:AS88"/>
    <mergeCell ref="AT88:AU88"/>
    <mergeCell ref="AV88:AW88"/>
    <mergeCell ref="AX88:AY88"/>
    <mergeCell ref="AZ86:BA86"/>
    <mergeCell ref="BB86:BC86"/>
    <mergeCell ref="A87:C87"/>
    <mergeCell ref="D87:Q87"/>
    <mergeCell ref="R87:U87"/>
    <mergeCell ref="V87:W87"/>
    <mergeCell ref="Z87:AA87"/>
    <mergeCell ref="AB87:AC87"/>
    <mergeCell ref="AD87:AE87"/>
    <mergeCell ref="AF87:AG87"/>
    <mergeCell ref="AH87:AI87"/>
    <mergeCell ref="AJ87:AK87"/>
    <mergeCell ref="AL87:AM87"/>
    <mergeCell ref="AN87:AO87"/>
    <mergeCell ref="AP87:AQ87"/>
    <mergeCell ref="AR87:AS87"/>
    <mergeCell ref="AT87:AU87"/>
    <mergeCell ref="AV87:AW87"/>
    <mergeCell ref="AX87:AY87"/>
    <mergeCell ref="AZ87:BA87"/>
    <mergeCell ref="AN90:AO90"/>
    <mergeCell ref="AP90:AQ90"/>
    <mergeCell ref="AR90:AS90"/>
    <mergeCell ref="AT90:AU90"/>
    <mergeCell ref="AV90:AW90"/>
    <mergeCell ref="AX90:AY90"/>
    <mergeCell ref="AZ88:BA88"/>
    <mergeCell ref="BB88:BC88"/>
    <mergeCell ref="A89:C89"/>
    <mergeCell ref="D89:Q89"/>
    <mergeCell ref="R89:U89"/>
    <mergeCell ref="V89:W89"/>
    <mergeCell ref="Z89:AA89"/>
    <mergeCell ref="AB89:AC89"/>
    <mergeCell ref="AD89:AE89"/>
    <mergeCell ref="AF89:AG89"/>
    <mergeCell ref="AH89:AI89"/>
    <mergeCell ref="AJ89:AK89"/>
    <mergeCell ref="AL89:AM89"/>
    <mergeCell ref="AN89:AO89"/>
    <mergeCell ref="AP89:AQ89"/>
    <mergeCell ref="AR89:AS89"/>
    <mergeCell ref="AT89:AU89"/>
    <mergeCell ref="AV89:AW89"/>
    <mergeCell ref="AX89:AY89"/>
    <mergeCell ref="AZ89:BA89"/>
    <mergeCell ref="BB89:BC89"/>
    <mergeCell ref="A88:C88"/>
    <mergeCell ref="D88:Q88"/>
    <mergeCell ref="R88:U88"/>
    <mergeCell ref="V88:W88"/>
    <mergeCell ref="Z88:AA88"/>
    <mergeCell ref="AZ90:BA90"/>
    <mergeCell ref="BB90:BC90"/>
    <mergeCell ref="A91:C91"/>
    <mergeCell ref="D91:Q91"/>
    <mergeCell ref="R91:U91"/>
    <mergeCell ref="V91:W91"/>
    <mergeCell ref="Z91:AA91"/>
    <mergeCell ref="AB91:AC91"/>
    <mergeCell ref="AD91:AE91"/>
    <mergeCell ref="AF91:AG91"/>
    <mergeCell ref="AH91:AI91"/>
    <mergeCell ref="AJ91:AK91"/>
    <mergeCell ref="AL91:AM91"/>
    <mergeCell ref="AN91:AO91"/>
    <mergeCell ref="AP91:AQ91"/>
    <mergeCell ref="AR91:AS91"/>
    <mergeCell ref="AT91:AU91"/>
    <mergeCell ref="AV91:AW91"/>
    <mergeCell ref="AX91:AY91"/>
    <mergeCell ref="AZ91:BA91"/>
    <mergeCell ref="BB91:BC91"/>
    <mergeCell ref="A90:C90"/>
    <mergeCell ref="D90:Q90"/>
    <mergeCell ref="R90:U90"/>
    <mergeCell ref="V90:W90"/>
    <mergeCell ref="Z90:AA90"/>
    <mergeCell ref="AB90:AC90"/>
    <mergeCell ref="AD90:AE90"/>
    <mergeCell ref="AF90:AG90"/>
    <mergeCell ref="AH90:AI90"/>
    <mergeCell ref="AJ90:AK90"/>
    <mergeCell ref="AL90:AM90"/>
    <mergeCell ref="AZ93:BA93"/>
    <mergeCell ref="BB93:BC93"/>
    <mergeCell ref="A92:C92"/>
    <mergeCell ref="D92:Q92"/>
    <mergeCell ref="R92:U92"/>
    <mergeCell ref="V92:W92"/>
    <mergeCell ref="Z92:AA92"/>
    <mergeCell ref="AB92:AC92"/>
    <mergeCell ref="AD92:AE92"/>
    <mergeCell ref="AF92:AG92"/>
    <mergeCell ref="AH92:AI92"/>
    <mergeCell ref="AJ92:AK92"/>
    <mergeCell ref="AL92:AM92"/>
    <mergeCell ref="AN92:AO92"/>
    <mergeCell ref="AP92:AQ92"/>
    <mergeCell ref="AR92:AS92"/>
    <mergeCell ref="AT92:AU92"/>
    <mergeCell ref="AV92:AW92"/>
    <mergeCell ref="AX92:AY92"/>
    <mergeCell ref="Z94:AA94"/>
    <mergeCell ref="AB94:AC94"/>
    <mergeCell ref="AD94:AE94"/>
    <mergeCell ref="AF94:AG94"/>
    <mergeCell ref="AH94:AI94"/>
    <mergeCell ref="AJ94:AK94"/>
    <mergeCell ref="AL94:AM94"/>
    <mergeCell ref="AN94:AO94"/>
    <mergeCell ref="AP94:AQ94"/>
    <mergeCell ref="AR94:AS94"/>
    <mergeCell ref="AT94:AU94"/>
    <mergeCell ref="AV94:AW94"/>
    <mergeCell ref="AX94:AY94"/>
    <mergeCell ref="AZ92:BA92"/>
    <mergeCell ref="BB92:BC92"/>
    <mergeCell ref="A93:C93"/>
    <mergeCell ref="D93:Q93"/>
    <mergeCell ref="R93:U93"/>
    <mergeCell ref="V93:W93"/>
    <mergeCell ref="Z93:AA93"/>
    <mergeCell ref="AB93:AC93"/>
    <mergeCell ref="AD93:AE93"/>
    <mergeCell ref="AF93:AG93"/>
    <mergeCell ref="AH93:AI93"/>
    <mergeCell ref="AJ93:AK93"/>
    <mergeCell ref="AL93:AM93"/>
    <mergeCell ref="AN93:AO93"/>
    <mergeCell ref="AP93:AQ93"/>
    <mergeCell ref="AR93:AS93"/>
    <mergeCell ref="AT93:AU93"/>
    <mergeCell ref="AV93:AW93"/>
    <mergeCell ref="AX93:AY93"/>
    <mergeCell ref="AL96:AM96"/>
    <mergeCell ref="AN96:AO96"/>
    <mergeCell ref="AP96:AQ96"/>
    <mergeCell ref="AR96:AS96"/>
    <mergeCell ref="AT96:AU96"/>
    <mergeCell ref="AV96:AW96"/>
    <mergeCell ref="AX96:AY96"/>
    <mergeCell ref="AZ96:BA96"/>
    <mergeCell ref="AZ94:BA94"/>
    <mergeCell ref="BB94:BC94"/>
    <mergeCell ref="A95:Q95"/>
    <mergeCell ref="R95:U95"/>
    <mergeCell ref="V95:X95"/>
    <mergeCell ref="Z95:AA95"/>
    <mergeCell ref="AB95:AC95"/>
    <mergeCell ref="AD95:AE95"/>
    <mergeCell ref="AF95:AG95"/>
    <mergeCell ref="AH95:AI95"/>
    <mergeCell ref="AJ95:AK95"/>
    <mergeCell ref="AL95:AM95"/>
    <mergeCell ref="AN95:AO95"/>
    <mergeCell ref="AP95:AQ95"/>
    <mergeCell ref="AR95:AS95"/>
    <mergeCell ref="AT95:AU95"/>
    <mergeCell ref="AV95:AW95"/>
    <mergeCell ref="AX95:AY95"/>
    <mergeCell ref="AZ95:BA95"/>
    <mergeCell ref="BB95:BC95"/>
    <mergeCell ref="A94:C94"/>
    <mergeCell ref="D94:Q94"/>
    <mergeCell ref="R94:U94"/>
    <mergeCell ref="V94:W94"/>
    <mergeCell ref="AT98:AU98"/>
    <mergeCell ref="AV98:AW98"/>
    <mergeCell ref="AX98:AY98"/>
    <mergeCell ref="AZ98:BA98"/>
    <mergeCell ref="BB96:BC96"/>
    <mergeCell ref="D97:Q97"/>
    <mergeCell ref="R97:U97"/>
    <mergeCell ref="V97:W97"/>
    <mergeCell ref="Z97:AA97"/>
    <mergeCell ref="AB97:AC97"/>
    <mergeCell ref="AD97:AE97"/>
    <mergeCell ref="AF97:AG97"/>
    <mergeCell ref="AH97:AI97"/>
    <mergeCell ref="AJ97:AK97"/>
    <mergeCell ref="AL97:AM97"/>
    <mergeCell ref="AN97:AO97"/>
    <mergeCell ref="AP97:AQ97"/>
    <mergeCell ref="AR97:AS97"/>
    <mergeCell ref="AT97:AU97"/>
    <mergeCell ref="AV97:AW97"/>
    <mergeCell ref="AX97:AY97"/>
    <mergeCell ref="AZ97:BA97"/>
    <mergeCell ref="BB97:BC97"/>
    <mergeCell ref="D96:Q96"/>
    <mergeCell ref="R96:U96"/>
    <mergeCell ref="V96:W96"/>
    <mergeCell ref="Z96:AA96"/>
    <mergeCell ref="AB96:AC96"/>
    <mergeCell ref="AD96:AE96"/>
    <mergeCell ref="AF96:AG96"/>
    <mergeCell ref="AH96:AI96"/>
    <mergeCell ref="AJ96:AK96"/>
    <mergeCell ref="BB98:BC98"/>
    <mergeCell ref="A99:Q99"/>
    <mergeCell ref="R99:U99"/>
    <mergeCell ref="V99:X99"/>
    <mergeCell ref="Z99:AA99"/>
    <mergeCell ref="AB99:AC99"/>
    <mergeCell ref="AD99:AE99"/>
    <mergeCell ref="AF99:AG99"/>
    <mergeCell ref="AH99:AI99"/>
    <mergeCell ref="AJ99:AK99"/>
    <mergeCell ref="AL99:AM99"/>
    <mergeCell ref="AN99:AO99"/>
    <mergeCell ref="AP99:AQ99"/>
    <mergeCell ref="AR99:AS99"/>
    <mergeCell ref="AT99:AU99"/>
    <mergeCell ref="AV99:AW99"/>
    <mergeCell ref="AX99:AY99"/>
    <mergeCell ref="AZ99:BA99"/>
    <mergeCell ref="BB99:BC99"/>
    <mergeCell ref="D98:Q98"/>
    <mergeCell ref="R98:U98"/>
    <mergeCell ref="V98:W98"/>
    <mergeCell ref="Z98:AA98"/>
    <mergeCell ref="AB98:AC98"/>
    <mergeCell ref="AD98:AE98"/>
    <mergeCell ref="AF98:AG98"/>
    <mergeCell ref="AH98:AI98"/>
    <mergeCell ref="AJ98:AK98"/>
    <mergeCell ref="AL98:AM98"/>
    <mergeCell ref="AN98:AO98"/>
    <mergeCell ref="AP98:AQ98"/>
    <mergeCell ref="AR98:AS98"/>
    <mergeCell ref="A100:AK100"/>
    <mergeCell ref="AL100:AM100"/>
    <mergeCell ref="AN100:AO100"/>
    <mergeCell ref="AP100:AQ100"/>
    <mergeCell ref="AR100:AS100"/>
    <mergeCell ref="AT100:AU100"/>
    <mergeCell ref="AV100:AW100"/>
    <mergeCell ref="AX100:AY100"/>
    <mergeCell ref="AZ100:BA100"/>
    <mergeCell ref="BB100:BC100"/>
    <mergeCell ref="A101:AK101"/>
    <mergeCell ref="AL101:AM101"/>
    <mergeCell ref="AN101:AO101"/>
    <mergeCell ref="AP101:AQ101"/>
    <mergeCell ref="AR101:AS101"/>
    <mergeCell ref="AT101:AU101"/>
    <mergeCell ref="AV101:AW101"/>
    <mergeCell ref="AX101:AY101"/>
    <mergeCell ref="AZ101:BA101"/>
    <mergeCell ref="BB101:BC101"/>
    <mergeCell ref="A102:AK102"/>
    <mergeCell ref="AL102:AM102"/>
    <mergeCell ref="AN102:AO102"/>
    <mergeCell ref="AP102:AQ102"/>
    <mergeCell ref="AR102:AS102"/>
    <mergeCell ref="AT102:AU102"/>
    <mergeCell ref="AV102:AW102"/>
    <mergeCell ref="AX102:AY102"/>
    <mergeCell ref="AZ102:BA102"/>
    <mergeCell ref="BB102:BC102"/>
    <mergeCell ref="A103:AK103"/>
    <mergeCell ref="AL103:AM103"/>
    <mergeCell ref="AN103:AO103"/>
    <mergeCell ref="AP103:AQ103"/>
    <mergeCell ref="AR103:AS103"/>
    <mergeCell ref="AT103:AU103"/>
    <mergeCell ref="AV103:AW103"/>
    <mergeCell ref="AX103:AY103"/>
    <mergeCell ref="AZ103:BA103"/>
    <mergeCell ref="BB103:BC103"/>
    <mergeCell ref="B107:AZ107"/>
    <mergeCell ref="A104:AK104"/>
    <mergeCell ref="AL104:AM104"/>
    <mergeCell ref="AN104:AO104"/>
    <mergeCell ref="AP104:AQ104"/>
    <mergeCell ref="AR104:AS104"/>
    <mergeCell ref="AT104:AU104"/>
    <mergeCell ref="AV104:AW104"/>
    <mergeCell ref="AX104:AY104"/>
    <mergeCell ref="AZ104:BA104"/>
    <mergeCell ref="BB104:BC104"/>
    <mergeCell ref="A105:AK105"/>
    <mergeCell ref="AL105:AM105"/>
    <mergeCell ref="AN105:AO105"/>
    <mergeCell ref="AP105:AQ105"/>
    <mergeCell ref="AR105:AS105"/>
    <mergeCell ref="AT105:AU105"/>
    <mergeCell ref="AV105:AW105"/>
    <mergeCell ref="AX105:AY105"/>
    <mergeCell ref="AZ105:BA105"/>
    <mergeCell ref="BB105:BC105"/>
  </mergeCells>
  <conditionalFormatting sqref="C35:AA39">
    <cfRule type="cellIs" dxfId="5" priority="2" operator="equal">
      <formula>0</formula>
    </cfRule>
  </conditionalFormatting>
  <conditionalFormatting sqref="H8:AN8 AQ8:AS9 AU8:BD9 A9:AN10 AQ10:AT10 AV10:BD10 N11:O11 Q11:AN11 AQ11:AR11 AU11:BK11 AQ12 A12:AN15 AQ15:BK15 A16:AM16 AR16:BK16 A17:AN17 AQ17:AU17 A18:AK18 A107:B107 BA107:BK107 A108:BK109 A110:AC110 AF110:AI110 BH110:BK110 A111:BK115">
    <cfRule type="cellIs" dxfId="4" priority="3" operator="equal">
      <formula>0</formula>
    </cfRule>
  </conditionalFormatting>
  <conditionalFormatting sqref="H7:BK7 A7:F8 BE8:BK10 A11:J11 AW17:BK17 BC18:BK21 A19:AJ21 A22:BK23 A24:D24 H24 L24 Q24 U24:BK24 A25 C25:BK25 A26:BK35 A36:AK37 AM36:AM37 AO36:BK37 C36:J38 A38:BK54 A55:V55 Y55:BK55 A56:BK56 A57:D57 R57:Y57 Z57:BK62 D58:Y62 A58:C72 D63:BK72 A73:BK82 A83:A94 D83:BK94 A95:BK95 A96:D98 R96:BK98 A99 R99:T99 V99 Y99:BK99 A100:BK106 A116:AI116 BD116:BK116">
    <cfRule type="cellIs" dxfId="3" priority="4" operator="equal">
      <formula>0</formula>
    </cfRule>
  </conditionalFormatting>
  <conditionalFormatting sqref="AL110:AY110">
    <cfRule type="cellIs" dxfId="2" priority="5" operator="equal">
      <formula>0</formula>
    </cfRule>
  </conditionalFormatting>
  <conditionalFormatting sqref="AN61:BC62 AN66:BC68 AH73:AI78 Z74:AA78">
    <cfRule type="cellIs" dxfId="1" priority="6" operator="equal">
      <formula>0</formula>
    </cfRule>
  </conditionalFormatting>
  <conditionalFormatting sqref="BC13:BK14">
    <cfRule type="cellIs" dxfId="0" priority="7" operator="equal">
      <formula>0</formula>
    </cfRule>
  </conditionalFormatting>
  <pageMargins left="0.78749999999999998" right="0.196527777777778" top="0.31527777777777799" bottom="0.31527777777777799" header="0.511811023622047" footer="0.511811023622047"/>
  <pageSetup paperSize="9" scale="28" fitToHeight="0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бакалавр_2024-2025</vt:lpstr>
      <vt:lpstr>'бакалавр_2024-2025'!Область_друку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dc:description/>
  <cp:lastModifiedBy>LIUDMYLA KONOVALSKA</cp:lastModifiedBy>
  <cp:revision>5</cp:revision>
  <cp:lastPrinted>2025-01-31T14:19:14Z</cp:lastPrinted>
  <dcterms:created xsi:type="dcterms:W3CDTF">2019-03-22T09:52:29Z</dcterms:created>
  <dcterms:modified xsi:type="dcterms:W3CDTF">2025-02-19T20:14:48Z</dcterms:modified>
  <dc:language>uk-UA</dc:language>
</cp:coreProperties>
</file>